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Ен 13-2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D77" i="1"/>
  <c r="AX76" i="1"/>
  <c r="AD76" i="1"/>
  <c r="T76" i="1"/>
  <c r="AX75" i="1"/>
  <c r="AD75" i="1" s="1"/>
  <c r="T75" i="1" s="1"/>
  <c r="AD74" i="1"/>
  <c r="T74" i="1" s="1"/>
  <c r="AD73" i="1"/>
  <c r="T73" i="1"/>
  <c r="AD72" i="1"/>
  <c r="AX71" i="1"/>
  <c r="AD71" i="1" s="1"/>
  <c r="T71" i="1" s="1"/>
  <c r="AD70" i="1"/>
  <c r="AD69" i="1"/>
  <c r="AN68" i="1"/>
  <c r="AD68" i="1"/>
  <c r="T68" i="1"/>
  <c r="AD67" i="1"/>
  <c r="AX66" i="1"/>
  <c r="AD66" i="1"/>
  <c r="T66" i="1"/>
  <c r="AN65" i="1"/>
  <c r="AD65" i="1" s="1"/>
  <c r="T65" i="1" s="1"/>
  <c r="AD64" i="1"/>
  <c r="AN63" i="1"/>
  <c r="AD63" i="1"/>
  <c r="T63" i="1"/>
  <c r="AX54" i="1"/>
  <c r="AN54" i="1"/>
  <c r="AD37" i="1"/>
  <c r="AD40" i="1" s="1"/>
  <c r="AD34" i="1"/>
  <c r="T34" i="1"/>
  <c r="Q25" i="1"/>
  <c r="P23" i="1"/>
  <c r="AX14" i="1"/>
  <c r="AD54" i="1" l="1"/>
  <c r="T37" i="1"/>
  <c r="AD45" i="1"/>
  <c r="T45" i="1" s="1"/>
  <c r="T64" i="1"/>
  <c r="T54" i="1" s="1"/>
</calcChain>
</file>

<file path=xl/sharedStrings.xml><?xml version="1.0" encoding="utf-8"?>
<sst xmlns="http://schemas.openxmlformats.org/spreadsheetml/2006/main" count="174" uniqueCount="141">
  <si>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</si>
  <si>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</si>
  <si>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</si>
  <si>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</si>
  <si>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</si>
  <si>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ул.Енисейская д.13 корп.2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</t>
    </r>
    <r>
      <rPr>
        <b/>
        <u/>
        <sz val="8"/>
        <rFont val="Times New Roman"/>
        <family val="1"/>
        <charset val="204"/>
      </rPr>
      <t xml:space="preserve"> 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</si>
  <si>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</si>
  <si>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</si>
  <si>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</si>
  <si>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</si>
  <si>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</si>
  <si>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</si>
  <si>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</si>
  <si>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</si>
  <si>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</si>
  <si>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</si>
  <si>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</si>
  <si>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</si>
  <si>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</si>
  <si>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</si>
  <si>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</si>
  <si>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</si>
  <si>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</si>
  <si>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</si>
  <si>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</si>
  <si>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</si>
  <si>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</si>
  <si>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</si>
  <si>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</si>
  <si>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</si>
  <si>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</si>
  <si>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</si>
  <si>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</si>
  <si>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</si>
  <si>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</si>
  <si>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</si>
  <si>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</si>
  <si>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</si>
  <si>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</si>
  <si>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участка,руб.</t>
  </si>
  <si>
    <t xml:space="preserve">Серия МКД/год постройки   </t>
  </si>
  <si>
    <t>б/н/1962</t>
  </si>
  <si>
    <t xml:space="preserve">Кол-во  этажей  </t>
  </si>
  <si>
    <t>4</t>
  </si>
  <si>
    <t xml:space="preserve">Подъездов  </t>
  </si>
  <si>
    <t xml:space="preserve">Квартир </t>
  </si>
  <si>
    <t>64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</si>
  <si>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</si>
  <si>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</si>
  <si>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</si>
  <si>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</si>
  <si>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</si>
  <si>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</si>
  <si>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</si>
  <si>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</si>
  <si>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5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</si>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</sst>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6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vertical="center"/>
    </xf>
    <xf numFmtId="2" fontId="9" fillId="2" borderId="7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8" xfId="0" applyNumberFormat="1" applyFont="1" applyFill="1" applyBorder="1" applyAlignment="1"/>
    <xf numFmtId="2" fontId="8" fillId="2" borderId="9" xfId="0" applyNumberFormat="1" applyFont="1" applyFill="1" applyBorder="1" applyAlignment="1">
      <alignment horizontal="right" vertical="center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right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vertical="center"/>
    </xf>
    <xf numFmtId="2" fontId="9" fillId="2" borderId="10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top"/>
    </xf>
    <xf numFmtId="2" fontId="1" fillId="0" borderId="4" xfId="0" applyNumberFormat="1" applyFont="1" applyBorder="1" applyAlignment="1">
      <alignment horizontal="left" vertical="top"/>
    </xf>
    <xf numFmtId="2" fontId="1" fillId="0" borderId="5" xfId="0" applyNumberFormat="1" applyFont="1" applyBorder="1" applyAlignment="1">
      <alignment horizontal="left" vertical="top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2" fontId="1" fillId="0" borderId="8" xfId="0" applyNumberFormat="1" applyFont="1" applyBorder="1" applyAlignment="1">
      <alignment horizontal="left" vertical="top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left" vertical="top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2" fontId="10" fillId="0" borderId="8" xfId="0" applyNumberFormat="1" applyFont="1" applyBorder="1" applyAlignment="1">
      <alignment horizontal="left" vertical="center"/>
    </xf>
    <xf numFmtId="2" fontId="10" fillId="0" borderId="9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/>
    <xf numFmtId="2" fontId="1" fillId="0" borderId="4" xfId="0" applyNumberFormat="1" applyFont="1" applyBorder="1" applyAlignment="1"/>
    <xf numFmtId="2" fontId="1" fillId="0" borderId="5" xfId="0" applyNumberFormat="1" applyFont="1" applyBorder="1" applyAlignment="1"/>
    <xf numFmtId="2" fontId="1" fillId="0" borderId="7" xfId="0" applyNumberFormat="1" applyFont="1" applyBorder="1" applyAlignment="1"/>
    <xf numFmtId="2" fontId="1" fillId="0" borderId="0" xfId="0" applyNumberFormat="1" applyFont="1" applyBorder="1" applyAlignment="1"/>
    <xf numFmtId="2" fontId="1" fillId="0" borderId="8" xfId="0" applyNumberFormat="1" applyFont="1" applyBorder="1" applyAlignment="1"/>
    <xf numFmtId="2" fontId="11" fillId="0" borderId="7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7" xfId="0" applyNumberFormat="1" applyFont="1" applyBorder="1" applyAlignment="1"/>
    <xf numFmtId="0" fontId="1" fillId="0" borderId="0" xfId="0" applyNumberFormat="1" applyFont="1" applyBorder="1" applyAlignment="1"/>
    <xf numFmtId="0" fontId="1" fillId="0" borderId="8" xfId="0" applyNumberFormat="1" applyFont="1" applyBorder="1" applyAlignment="1"/>
    <xf numFmtId="2" fontId="10" fillId="0" borderId="7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0" fontId="1" fillId="0" borderId="11" xfId="0" applyNumberFormat="1" applyFont="1" applyBorder="1" applyAlignment="1"/>
    <xf numFmtId="0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left" vertical="top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left" vertical="top" wrapText="1"/>
    </xf>
    <xf numFmtId="2" fontId="10" fillId="0" borderId="7" xfId="0" applyNumberFormat="1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2" fontId="10" fillId="0" borderId="8" xfId="0" applyNumberFormat="1" applyFont="1" applyBorder="1" applyAlignment="1">
      <alignment horizontal="left" vertical="top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0" fillId="2" borderId="4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3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vertical="center"/>
    </xf>
    <xf numFmtId="2" fontId="10" fillId="2" borderId="8" xfId="0" applyNumberFormat="1" applyFont="1" applyFill="1" applyBorder="1" applyAlignment="1">
      <alignment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vertical="center"/>
    </xf>
    <xf numFmtId="2" fontId="10" fillId="2" borderId="11" xfId="0" applyNumberFormat="1" applyFont="1" applyFill="1" applyBorder="1" applyAlignment="1">
      <alignment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7"/>
  <sheetViews>
    <sheetView tabSelected="1" topLeftCell="A45" zoomScale="110" zoomScaleNormal="11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73" width="11.5" style="1" customWidth="1"/>
    <col min="74" max="74" width="1.33203125" style="1" customWidth="1"/>
    <col min="75" max="100" width="2.33203125" style="1" customWidth="1"/>
    <col min="101" max="16384" width="9.33203125" style="1"/>
  </cols>
  <sheetData>
    <row r="1" spans="1:75" ht="12.75" customHeight="1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8" spans="1:75" ht="5.25" customHeight="1" x14ac:dyDescent="0.2"/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s="11" customFormat="1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75" s="11" customFormat="1" ht="10.5" customHeight="1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customHeight="1" x14ac:dyDescent="0.2">
      <c r="A13" s="18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21" t="s">
        <v>8</v>
      </c>
      <c r="Z13" s="22"/>
      <c r="AA13" s="22"/>
      <c r="AB13" s="22"/>
      <c r="AC13" s="22"/>
      <c r="AD13" s="22"/>
      <c r="AE13" s="22"/>
      <c r="AF13" s="23"/>
      <c r="AG13" s="21" t="s">
        <v>9</v>
      </c>
      <c r="AH13" s="22"/>
      <c r="AI13" s="22"/>
      <c r="AJ13" s="22"/>
      <c r="AK13" s="23"/>
      <c r="AL13" s="24" t="s">
        <v>10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6" t="s">
        <v>11</v>
      </c>
      <c r="AW13" s="26"/>
      <c r="AX13" s="26"/>
      <c r="AY13" s="26"/>
      <c r="AZ13" s="26"/>
      <c r="BA13" s="26" t="s">
        <v>12</v>
      </c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28" t="s">
        <v>13</v>
      </c>
      <c r="BN13" s="29"/>
      <c r="BO13" s="29"/>
      <c r="BP13" s="29" t="s">
        <v>14</v>
      </c>
      <c r="BQ13" s="29"/>
      <c r="BR13" s="29"/>
      <c r="BS13" s="29"/>
      <c r="BT13" s="30"/>
    </row>
    <row r="14" spans="1:75" ht="19.5" customHeight="1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4">
        <v>40973</v>
      </c>
      <c r="Z14" s="35"/>
      <c r="AA14" s="35"/>
      <c r="AB14" s="35"/>
      <c r="AC14" s="35"/>
      <c r="AD14" s="35"/>
      <c r="AE14" s="35"/>
      <c r="AF14" s="35"/>
      <c r="AG14" s="35" t="s">
        <v>15</v>
      </c>
      <c r="AH14" s="35"/>
      <c r="AI14" s="35"/>
      <c r="AJ14" s="35"/>
      <c r="AK14" s="35"/>
      <c r="AL14" s="36" t="s">
        <v>16</v>
      </c>
      <c r="AM14" s="37"/>
      <c r="AN14" s="38"/>
      <c r="AO14" s="39">
        <v>250354.98</v>
      </c>
      <c r="AP14" s="39"/>
      <c r="AQ14" s="39"/>
      <c r="AR14" s="39"/>
      <c r="AS14" s="39"/>
      <c r="AT14" s="39" t="s">
        <v>17</v>
      </c>
      <c r="AU14" s="39"/>
      <c r="AV14" s="39"/>
      <c r="AW14" s="39"/>
      <c r="AX14" s="39">
        <f>ROUND(BG14*3,2)</f>
        <v>55439.46</v>
      </c>
      <c r="AY14" s="39"/>
      <c r="AZ14" s="39"/>
      <c r="BA14" s="39"/>
      <c r="BB14" s="39"/>
      <c r="BC14" s="36" t="s">
        <v>18</v>
      </c>
      <c r="BD14" s="37"/>
      <c r="BE14" s="37"/>
      <c r="BF14" s="38"/>
      <c r="BG14" s="36">
        <v>18479.82</v>
      </c>
      <c r="BH14" s="37"/>
      <c r="BI14" s="37"/>
      <c r="BJ14" s="37"/>
      <c r="BK14" s="37"/>
      <c r="BL14" s="40" t="s">
        <v>19</v>
      </c>
      <c r="BM14" s="41"/>
      <c r="BN14" s="41"/>
      <c r="BO14" s="41"/>
      <c r="BP14" s="42" t="s">
        <v>20</v>
      </c>
      <c r="BQ14" s="42"/>
      <c r="BR14" s="42"/>
      <c r="BS14" s="42"/>
      <c r="BT14" s="43"/>
    </row>
    <row r="15" spans="1:75" ht="12" x14ac:dyDescent="0.2">
      <c r="BL15" s="44" t="s">
        <v>21</v>
      </c>
      <c r="BM15" s="45"/>
      <c r="BN15" s="45"/>
      <c r="BO15" s="45"/>
      <c r="BP15" s="45"/>
      <c r="BQ15" s="45"/>
      <c r="BR15" s="45"/>
      <c r="BS15" s="45"/>
      <c r="BT15" s="46"/>
    </row>
    <row r="16" spans="1:75" ht="11.25" customHeight="1" x14ac:dyDescent="0.2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50" t="s">
        <v>23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3" t="s">
        <v>24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5"/>
      <c r="BL16" s="47" t="s">
        <v>25</v>
      </c>
      <c r="BM16" s="48"/>
      <c r="BN16" s="48"/>
      <c r="BO16" s="48"/>
      <c r="BP16" s="49"/>
      <c r="BQ16" s="47"/>
      <c r="BR16" s="48"/>
      <c r="BS16" s="48"/>
      <c r="BT16" s="49"/>
    </row>
    <row r="17" spans="1:72" ht="12.75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59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44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L17" s="62"/>
      <c r="BM17" s="63"/>
      <c r="BN17" s="63"/>
      <c r="BO17" s="63"/>
      <c r="BP17" s="64"/>
      <c r="BQ17" s="62"/>
      <c r="BR17" s="63"/>
      <c r="BS17" s="63"/>
      <c r="BT17" s="64"/>
    </row>
    <row r="18" spans="1:72" ht="11.25" customHeight="1" x14ac:dyDescent="0.2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9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50" t="s">
        <v>26</v>
      </c>
      <c r="AD18" s="51"/>
      <c r="AE18" s="51"/>
      <c r="AF18" s="51"/>
      <c r="AG18" s="51"/>
      <c r="AH18" s="51"/>
      <c r="AI18" s="51"/>
      <c r="AJ18" s="52"/>
      <c r="AK18" s="50" t="s">
        <v>27</v>
      </c>
      <c r="AL18" s="51"/>
      <c r="AM18" s="51"/>
      <c r="AN18" s="51"/>
      <c r="AO18" s="51"/>
      <c r="AP18" s="51"/>
      <c r="AQ18" s="52"/>
      <c r="AR18" s="50" t="s">
        <v>28</v>
      </c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2"/>
      <c r="BL18" s="47" t="s">
        <v>29</v>
      </c>
      <c r="BM18" s="48"/>
      <c r="BN18" s="48"/>
      <c r="BO18" s="48"/>
      <c r="BP18" s="49"/>
      <c r="BQ18" s="47" t="s">
        <v>30</v>
      </c>
      <c r="BR18" s="48"/>
      <c r="BS18" s="48"/>
      <c r="BT18" s="49"/>
    </row>
    <row r="19" spans="1:72" ht="11.25" customHeight="1" x14ac:dyDescent="0.2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59"/>
      <c r="AD19" s="60"/>
      <c r="AE19" s="60"/>
      <c r="AF19" s="60"/>
      <c r="AG19" s="60"/>
      <c r="AH19" s="60"/>
      <c r="AI19" s="60"/>
      <c r="AJ19" s="61"/>
      <c r="AK19" s="59"/>
      <c r="AL19" s="60"/>
      <c r="AM19" s="60"/>
      <c r="AN19" s="60"/>
      <c r="AO19" s="60"/>
      <c r="AP19" s="60"/>
      <c r="AQ19" s="61"/>
      <c r="AR19" s="59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1"/>
      <c r="BL19" s="62"/>
      <c r="BM19" s="63"/>
      <c r="BN19" s="63"/>
      <c r="BO19" s="63"/>
      <c r="BP19" s="64"/>
      <c r="BQ19" s="62"/>
      <c r="BR19" s="63"/>
      <c r="BS19" s="63"/>
      <c r="BT19" s="64"/>
    </row>
    <row r="20" spans="1:72" ht="11.25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59"/>
      <c r="AD20" s="60"/>
      <c r="AE20" s="60"/>
      <c r="AF20" s="60"/>
      <c r="AG20" s="60"/>
      <c r="AH20" s="60"/>
      <c r="AI20" s="60"/>
      <c r="AJ20" s="61"/>
      <c r="AK20" s="59"/>
      <c r="AL20" s="60"/>
      <c r="AM20" s="60"/>
      <c r="AN20" s="60"/>
      <c r="AO20" s="60"/>
      <c r="AP20" s="60"/>
      <c r="AQ20" s="61"/>
      <c r="AR20" s="59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L20" s="47" t="s">
        <v>31</v>
      </c>
      <c r="BM20" s="48"/>
      <c r="BN20" s="48"/>
      <c r="BO20" s="48"/>
      <c r="BP20" s="49"/>
      <c r="BQ20" s="47" t="s">
        <v>30</v>
      </c>
      <c r="BR20" s="48"/>
      <c r="BS20" s="48"/>
      <c r="BT20" s="49"/>
    </row>
    <row r="21" spans="1:72" ht="11.25" customHeight="1" x14ac:dyDescent="0.2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59"/>
      <c r="AD21" s="60"/>
      <c r="AE21" s="60"/>
      <c r="AF21" s="60"/>
      <c r="AG21" s="60"/>
      <c r="AH21" s="60"/>
      <c r="AI21" s="60"/>
      <c r="AJ21" s="61"/>
      <c r="AK21" s="59"/>
      <c r="AL21" s="60"/>
      <c r="AM21" s="60"/>
      <c r="AN21" s="60"/>
      <c r="AO21" s="60"/>
      <c r="AP21" s="60"/>
      <c r="AQ21" s="61"/>
      <c r="AR21" s="59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1"/>
      <c r="BL21" s="62"/>
      <c r="BM21" s="63"/>
      <c r="BN21" s="63"/>
      <c r="BO21" s="63"/>
      <c r="BP21" s="64"/>
      <c r="BQ21" s="62"/>
      <c r="BR21" s="63"/>
      <c r="BS21" s="63"/>
      <c r="BT21" s="64"/>
    </row>
    <row r="22" spans="1:72" ht="11.25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65"/>
      <c r="AD22" s="66"/>
      <c r="AE22" s="66"/>
      <c r="AF22" s="66"/>
      <c r="AG22" s="66"/>
      <c r="AH22" s="66"/>
      <c r="AI22" s="66"/>
      <c r="AJ22" s="67"/>
      <c r="AK22" s="65"/>
      <c r="AL22" s="66"/>
      <c r="AM22" s="66"/>
      <c r="AN22" s="66"/>
      <c r="AO22" s="66"/>
      <c r="AP22" s="66"/>
      <c r="AQ22" s="67"/>
      <c r="AR22" s="65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7"/>
      <c r="BL22" s="47" t="s">
        <v>32</v>
      </c>
      <c r="BM22" s="48"/>
      <c r="BN22" s="48"/>
      <c r="BO22" s="48"/>
      <c r="BP22" s="49"/>
      <c r="BQ22" s="39">
        <v>19.510000000000002</v>
      </c>
      <c r="BR22" s="39"/>
      <c r="BS22" s="39"/>
      <c r="BT22" s="39"/>
    </row>
    <row r="23" spans="1:72" ht="12" x14ac:dyDescent="0.2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39">
        <f>+AC23+AK23</f>
        <v>2560.8000000000002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6">
        <v>2560.8000000000002</v>
      </c>
      <c r="AD23" s="37"/>
      <c r="AE23" s="37"/>
      <c r="AF23" s="37"/>
      <c r="AG23" s="37"/>
      <c r="AH23" s="37"/>
      <c r="AI23" s="37"/>
      <c r="AJ23" s="38"/>
      <c r="AK23" s="36" t="s">
        <v>33</v>
      </c>
      <c r="AL23" s="37"/>
      <c r="AM23" s="37"/>
      <c r="AN23" s="37"/>
      <c r="AO23" s="37"/>
      <c r="AP23" s="37"/>
      <c r="AQ23" s="38"/>
      <c r="AR23" s="36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8"/>
      <c r="BL23" s="62"/>
      <c r="BM23" s="63"/>
      <c r="BN23" s="63"/>
      <c r="BO23" s="63"/>
      <c r="BP23" s="64"/>
      <c r="BQ23" s="39"/>
      <c r="BR23" s="39"/>
      <c r="BS23" s="39"/>
      <c r="BT23" s="39"/>
    </row>
    <row r="25" spans="1:72" ht="12" x14ac:dyDescent="0.2">
      <c r="A25" s="71" t="s">
        <v>34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47">
        <f>+AC23</f>
        <v>2560.8000000000002</v>
      </c>
      <c r="R25" s="48"/>
      <c r="S25" s="48"/>
      <c r="T25" s="48"/>
      <c r="U25" s="48"/>
      <c r="V25" s="48"/>
      <c r="W25" s="48"/>
      <c r="X25" s="49"/>
      <c r="Y25" s="53" t="s">
        <v>35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5"/>
      <c r="AM25" s="53"/>
      <c r="AN25" s="54"/>
      <c r="AO25" s="54"/>
      <c r="AP25" s="54"/>
      <c r="AQ25" s="55"/>
      <c r="AR25" s="74" t="s">
        <v>13</v>
      </c>
      <c r="AS25" s="75"/>
      <c r="AT25" s="75"/>
      <c r="AU25" s="75"/>
      <c r="AV25" s="75"/>
      <c r="AW25" s="75"/>
      <c r="AX25" s="75"/>
      <c r="AY25" s="76" t="s">
        <v>36</v>
      </c>
      <c r="AZ25" s="77"/>
      <c r="BA25" s="77"/>
      <c r="BB25" s="77"/>
      <c r="BC25" s="77"/>
      <c r="BD25" s="77"/>
      <c r="BE25" s="78"/>
      <c r="BF25" s="53"/>
      <c r="BG25" s="54"/>
      <c r="BH25" s="54"/>
      <c r="BI25" s="55"/>
    </row>
    <row r="26" spans="1:72" ht="12" x14ac:dyDescent="0.2">
      <c r="A26" s="79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1"/>
      <c r="Q26" s="62"/>
      <c r="R26" s="63"/>
      <c r="S26" s="63"/>
      <c r="T26" s="63"/>
      <c r="U26" s="63"/>
      <c r="V26" s="63"/>
      <c r="W26" s="63"/>
      <c r="X26" s="64"/>
      <c r="Y26" s="44" t="s">
        <v>38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6"/>
      <c r="AM26" s="44"/>
      <c r="AN26" s="45"/>
      <c r="AO26" s="45"/>
      <c r="AP26" s="45"/>
      <c r="AQ26" s="46"/>
      <c r="AR26" s="44" t="s">
        <v>39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6"/>
      <c r="BF26" s="44"/>
      <c r="BG26" s="45"/>
      <c r="BH26" s="45"/>
      <c r="BI26" s="46"/>
    </row>
    <row r="28" spans="1:72" ht="11.25" customHeight="1" x14ac:dyDescent="0.2">
      <c r="A28" s="82" t="s">
        <v>40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85" t="s">
        <v>41</v>
      </c>
      <c r="R28" s="86"/>
      <c r="S28" s="86"/>
      <c r="T28" s="86"/>
      <c r="U28" s="86"/>
      <c r="V28" s="86"/>
      <c r="W28" s="86"/>
      <c r="X28" s="87"/>
      <c r="Y28" s="88" t="s">
        <v>42</v>
      </c>
      <c r="Z28" s="89"/>
      <c r="AA28" s="89"/>
      <c r="AB28" s="89"/>
      <c r="AC28" s="89"/>
      <c r="AD28" s="89"/>
      <c r="AE28" s="89"/>
      <c r="AF28" s="90"/>
      <c r="AG28" s="85" t="s">
        <v>43</v>
      </c>
      <c r="AH28" s="86"/>
      <c r="AI28" s="86"/>
      <c r="AJ28" s="87"/>
      <c r="AK28" s="88" t="s">
        <v>44</v>
      </c>
      <c r="AL28" s="89"/>
      <c r="AM28" s="89"/>
      <c r="AN28" s="89"/>
      <c r="AO28" s="89"/>
      <c r="AP28" s="89"/>
      <c r="AQ28" s="89"/>
      <c r="AR28" s="90"/>
      <c r="AS28" s="85" t="s">
        <v>43</v>
      </c>
      <c r="AT28" s="86"/>
      <c r="AU28" s="86"/>
      <c r="AV28" s="87"/>
      <c r="AW28" s="88" t="s">
        <v>45</v>
      </c>
      <c r="AX28" s="89"/>
      <c r="AY28" s="89"/>
      <c r="AZ28" s="89"/>
      <c r="BA28" s="89"/>
      <c r="BB28" s="89"/>
      <c r="BC28" s="89"/>
      <c r="BD28" s="89"/>
      <c r="BE28" s="90"/>
      <c r="BF28" s="85" t="s">
        <v>46</v>
      </c>
      <c r="BG28" s="86"/>
      <c r="BH28" s="86"/>
      <c r="BI28" s="87"/>
    </row>
    <row r="31" spans="1:72" ht="12.75" x14ac:dyDescent="0.2">
      <c r="A31" s="91"/>
      <c r="B31" s="92"/>
      <c r="C31" s="92"/>
      <c r="D31" s="93"/>
      <c r="E31" s="91" t="s">
        <v>47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91" t="s">
        <v>48</v>
      </c>
      <c r="U31" s="92"/>
      <c r="V31" s="92"/>
      <c r="W31" s="92"/>
      <c r="X31" s="92"/>
      <c r="Y31" s="92"/>
      <c r="Z31" s="92"/>
      <c r="AA31" s="92"/>
      <c r="AB31" s="92"/>
      <c r="AC31" s="93"/>
      <c r="AD31" s="94" t="s">
        <v>24</v>
      </c>
      <c r="AE31" s="95"/>
      <c r="AF31" s="95"/>
      <c r="AG31" s="95"/>
      <c r="AH31" s="95"/>
      <c r="AI31" s="95"/>
      <c r="AJ31" s="95"/>
      <c r="AK31" s="95"/>
      <c r="AL31" s="95"/>
      <c r="AM31" s="96"/>
      <c r="AN31" s="91" t="s">
        <v>49</v>
      </c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3"/>
    </row>
    <row r="32" spans="1:72" ht="12.75" x14ac:dyDescent="0.2">
      <c r="A32" s="97"/>
      <c r="B32" s="98"/>
      <c r="C32" s="98"/>
      <c r="D32" s="99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97" t="s">
        <v>50</v>
      </c>
      <c r="U32" s="98"/>
      <c r="V32" s="98"/>
      <c r="W32" s="98"/>
      <c r="X32" s="98"/>
      <c r="Y32" s="98"/>
      <c r="Z32" s="98"/>
      <c r="AA32" s="98"/>
      <c r="AB32" s="98"/>
      <c r="AC32" s="99"/>
      <c r="AD32" s="94" t="s">
        <v>51</v>
      </c>
      <c r="AE32" s="95"/>
      <c r="AF32" s="95"/>
      <c r="AG32" s="95"/>
      <c r="AH32" s="95"/>
      <c r="AI32" s="95"/>
      <c r="AJ32" s="95"/>
      <c r="AK32" s="95"/>
      <c r="AL32" s="95"/>
      <c r="AM32" s="96"/>
      <c r="AN32" s="97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9"/>
    </row>
    <row r="33" spans="1:72" x14ac:dyDescent="0.2">
      <c r="A33" s="100" t="s">
        <v>52</v>
      </c>
      <c r="B33" s="101"/>
      <c r="C33" s="101"/>
      <c r="D33" s="102"/>
      <c r="E33" s="100" t="s">
        <v>53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00" t="s">
        <v>54</v>
      </c>
      <c r="U33" s="101"/>
      <c r="V33" s="101"/>
      <c r="W33" s="101"/>
      <c r="X33" s="101"/>
      <c r="Y33" s="101"/>
      <c r="Z33" s="101"/>
      <c r="AA33" s="101"/>
      <c r="AB33" s="101"/>
      <c r="AC33" s="102"/>
      <c r="AD33" s="100" t="s">
        <v>43</v>
      </c>
      <c r="AE33" s="101"/>
      <c r="AF33" s="101"/>
      <c r="AG33" s="101"/>
      <c r="AH33" s="101"/>
      <c r="AI33" s="101"/>
      <c r="AJ33" s="101"/>
      <c r="AK33" s="101"/>
      <c r="AL33" s="101"/>
      <c r="AM33" s="102"/>
      <c r="AN33" s="100" t="s">
        <v>55</v>
      </c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2"/>
    </row>
    <row r="34" spans="1:72" ht="12.75" customHeight="1" x14ac:dyDescent="0.2">
      <c r="A34" s="103">
        <v>1</v>
      </c>
      <c r="B34" s="104"/>
      <c r="C34" s="104"/>
      <c r="D34" s="105"/>
      <c r="E34" s="106" t="s">
        <v>56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  <c r="T34" s="109">
        <f>194915.52+AD34</f>
        <v>250354.97999999998</v>
      </c>
      <c r="U34" s="110"/>
      <c r="V34" s="110"/>
      <c r="W34" s="110"/>
      <c r="X34" s="110"/>
      <c r="Y34" s="110"/>
      <c r="Z34" s="110"/>
      <c r="AA34" s="110"/>
      <c r="AB34" s="110"/>
      <c r="AC34" s="111"/>
      <c r="AD34" s="109">
        <f>ROUND(BG14*3,2)</f>
        <v>55439.46</v>
      </c>
      <c r="AE34" s="110"/>
      <c r="AF34" s="110"/>
      <c r="AG34" s="110"/>
      <c r="AH34" s="110"/>
      <c r="AI34" s="110"/>
      <c r="AJ34" s="110"/>
      <c r="AK34" s="110"/>
      <c r="AL34" s="110"/>
      <c r="AM34" s="111"/>
      <c r="AN34" s="112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4"/>
    </row>
    <row r="35" spans="1:72" ht="12.75" customHeight="1" x14ac:dyDescent="0.2">
      <c r="A35" s="115"/>
      <c r="B35" s="116"/>
      <c r="C35" s="116"/>
      <c r="D35" s="117"/>
      <c r="E35" s="118" t="s">
        <v>57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20"/>
      <c r="T35" s="121"/>
      <c r="U35" s="122"/>
      <c r="V35" s="122"/>
      <c r="W35" s="122"/>
      <c r="X35" s="122"/>
      <c r="Y35" s="122"/>
      <c r="Z35" s="122"/>
      <c r="AA35" s="122"/>
      <c r="AB35" s="122"/>
      <c r="AC35" s="123"/>
      <c r="AD35" s="121"/>
      <c r="AE35" s="122"/>
      <c r="AF35" s="122"/>
      <c r="AG35" s="122"/>
      <c r="AH35" s="122"/>
      <c r="AI35" s="122"/>
      <c r="AJ35" s="122"/>
      <c r="AK35" s="122"/>
      <c r="AL35" s="122"/>
      <c r="AM35" s="123"/>
      <c r="AN35" s="124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/>
    </row>
    <row r="36" spans="1:72" ht="12.75" customHeight="1" x14ac:dyDescent="0.2">
      <c r="A36" s="127"/>
      <c r="B36" s="128"/>
      <c r="C36" s="128"/>
      <c r="D36" s="129"/>
      <c r="E36" s="130" t="s">
        <v>58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2" t="s">
        <v>59</v>
      </c>
      <c r="Q36" s="132"/>
      <c r="R36" s="132"/>
      <c r="S36" s="133"/>
      <c r="T36" s="134"/>
      <c r="U36" s="135"/>
      <c r="V36" s="135"/>
      <c r="W36" s="135"/>
      <c r="X36" s="135"/>
      <c r="Y36" s="135"/>
      <c r="Z36" s="135"/>
      <c r="AA36" s="135"/>
      <c r="AB36" s="135"/>
      <c r="AC36" s="136"/>
      <c r="AD36" s="134"/>
      <c r="AE36" s="135"/>
      <c r="AF36" s="135"/>
      <c r="AG36" s="135"/>
      <c r="AH36" s="135"/>
      <c r="AI36" s="135"/>
      <c r="AJ36" s="135"/>
      <c r="AK36" s="135"/>
      <c r="AL36" s="135"/>
      <c r="AM36" s="136"/>
      <c r="AN36" s="137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9"/>
    </row>
    <row r="37" spans="1:72" ht="12.75" customHeight="1" x14ac:dyDescent="0.2">
      <c r="A37" s="103">
        <v>2</v>
      </c>
      <c r="B37" s="104"/>
      <c r="C37" s="104"/>
      <c r="D37" s="105"/>
      <c r="E37" s="106" t="s">
        <v>60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109">
        <f>194915.52+AD37</f>
        <v>250354.97999999998</v>
      </c>
      <c r="U37" s="110"/>
      <c r="V37" s="110"/>
      <c r="W37" s="110"/>
      <c r="X37" s="110"/>
      <c r="Y37" s="110"/>
      <c r="Z37" s="110"/>
      <c r="AA37" s="110"/>
      <c r="AB37" s="110"/>
      <c r="AC37" s="111"/>
      <c r="AD37" s="109">
        <f>+AD34</f>
        <v>55439.46</v>
      </c>
      <c r="AE37" s="110"/>
      <c r="AF37" s="110"/>
      <c r="AG37" s="110"/>
      <c r="AH37" s="110"/>
      <c r="AI37" s="110"/>
      <c r="AJ37" s="110"/>
      <c r="AK37" s="110"/>
      <c r="AL37" s="110"/>
      <c r="AM37" s="111"/>
      <c r="AN37" s="112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4"/>
    </row>
    <row r="38" spans="1:72" ht="12.75" customHeight="1" x14ac:dyDescent="0.2">
      <c r="A38" s="115"/>
      <c r="B38" s="116"/>
      <c r="C38" s="116"/>
      <c r="D38" s="117"/>
      <c r="E38" s="118" t="s">
        <v>61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20"/>
      <c r="T38" s="121"/>
      <c r="U38" s="122"/>
      <c r="V38" s="122"/>
      <c r="W38" s="122"/>
      <c r="X38" s="122"/>
      <c r="Y38" s="122"/>
      <c r="Z38" s="122"/>
      <c r="AA38" s="122"/>
      <c r="AB38" s="122"/>
      <c r="AC38" s="123"/>
      <c r="AD38" s="121"/>
      <c r="AE38" s="122"/>
      <c r="AF38" s="122"/>
      <c r="AG38" s="122"/>
      <c r="AH38" s="122"/>
      <c r="AI38" s="122"/>
      <c r="AJ38" s="122"/>
      <c r="AK38" s="122"/>
      <c r="AL38" s="122"/>
      <c r="AM38" s="123"/>
      <c r="AN38" s="124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6"/>
    </row>
    <row r="39" spans="1:72" ht="12.75" customHeight="1" x14ac:dyDescent="0.2">
      <c r="A39" s="127"/>
      <c r="B39" s="128"/>
      <c r="C39" s="128"/>
      <c r="D39" s="129"/>
      <c r="E39" s="130" t="s">
        <v>62</v>
      </c>
      <c r="F39" s="131"/>
      <c r="G39" s="131"/>
      <c r="H39" s="131"/>
      <c r="I39" s="132" t="s">
        <v>59</v>
      </c>
      <c r="J39" s="132"/>
      <c r="K39" s="132"/>
      <c r="L39" s="132"/>
      <c r="M39" s="132"/>
      <c r="N39" s="132"/>
      <c r="O39" s="132"/>
      <c r="P39" s="132"/>
      <c r="Q39" s="132"/>
      <c r="R39" s="132"/>
      <c r="S39" s="133"/>
      <c r="T39" s="134"/>
      <c r="U39" s="135"/>
      <c r="V39" s="135"/>
      <c r="W39" s="135"/>
      <c r="X39" s="135"/>
      <c r="Y39" s="135"/>
      <c r="Z39" s="135"/>
      <c r="AA39" s="135"/>
      <c r="AB39" s="135"/>
      <c r="AC39" s="136"/>
      <c r="AD39" s="134"/>
      <c r="AE39" s="135"/>
      <c r="AF39" s="135"/>
      <c r="AG39" s="135"/>
      <c r="AH39" s="135"/>
      <c r="AI39" s="135"/>
      <c r="AJ39" s="135"/>
      <c r="AK39" s="135"/>
      <c r="AL39" s="135"/>
      <c r="AM39" s="136"/>
      <c r="AN39" s="137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9"/>
    </row>
    <row r="40" spans="1:72" ht="12.75" customHeight="1" x14ac:dyDescent="0.2">
      <c r="A40" s="103">
        <v>3</v>
      </c>
      <c r="B40" s="104"/>
      <c r="C40" s="104"/>
      <c r="D40" s="105"/>
      <c r="E40" s="106" t="s">
        <v>63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109">
        <v>0</v>
      </c>
      <c r="U40" s="110"/>
      <c r="V40" s="110"/>
      <c r="W40" s="110"/>
      <c r="X40" s="110"/>
      <c r="Y40" s="110"/>
      <c r="Z40" s="110"/>
      <c r="AA40" s="110"/>
      <c r="AB40" s="110"/>
      <c r="AC40" s="111"/>
      <c r="AD40" s="109">
        <f>+AD34-AD37</f>
        <v>0</v>
      </c>
      <c r="AE40" s="110"/>
      <c r="AF40" s="110"/>
      <c r="AG40" s="110"/>
      <c r="AH40" s="110"/>
      <c r="AI40" s="110"/>
      <c r="AJ40" s="110"/>
      <c r="AK40" s="110"/>
      <c r="AL40" s="110"/>
      <c r="AM40" s="111"/>
      <c r="AN40" s="109" t="s">
        <v>49</v>
      </c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1"/>
    </row>
    <row r="41" spans="1:72" ht="12.75" customHeight="1" x14ac:dyDescent="0.2">
      <c r="A41" s="115"/>
      <c r="B41" s="116"/>
      <c r="C41" s="116"/>
      <c r="D41" s="117"/>
      <c r="E41" s="118" t="s">
        <v>64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21"/>
      <c r="U41" s="122"/>
      <c r="V41" s="122"/>
      <c r="W41" s="122"/>
      <c r="X41" s="122"/>
      <c r="Y41" s="122"/>
      <c r="Z41" s="122"/>
      <c r="AA41" s="122"/>
      <c r="AB41" s="122"/>
      <c r="AC41" s="123"/>
      <c r="AD41" s="121"/>
      <c r="AE41" s="122"/>
      <c r="AF41" s="122"/>
      <c r="AG41" s="122"/>
      <c r="AH41" s="122"/>
      <c r="AI41" s="122"/>
      <c r="AJ41" s="122"/>
      <c r="AK41" s="122"/>
      <c r="AL41" s="122"/>
      <c r="AM41" s="123"/>
      <c r="AN41" s="140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2"/>
    </row>
    <row r="42" spans="1:72" ht="12.75" x14ac:dyDescent="0.2">
      <c r="A42" s="115"/>
      <c r="B42" s="116"/>
      <c r="C42" s="116"/>
      <c r="D42" s="117"/>
      <c r="E42" s="143" t="s">
        <v>65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5"/>
      <c r="T42" s="121"/>
      <c r="U42" s="122"/>
      <c r="V42" s="122"/>
      <c r="W42" s="122"/>
      <c r="X42" s="122"/>
      <c r="Y42" s="122"/>
      <c r="Z42" s="122"/>
      <c r="AA42" s="122"/>
      <c r="AB42" s="122"/>
      <c r="AC42" s="123"/>
      <c r="AD42" s="121"/>
      <c r="AE42" s="122"/>
      <c r="AF42" s="122"/>
      <c r="AG42" s="122"/>
      <c r="AH42" s="122"/>
      <c r="AI42" s="122"/>
      <c r="AJ42" s="122"/>
      <c r="AK42" s="122"/>
      <c r="AL42" s="122"/>
      <c r="AM42" s="123"/>
      <c r="AN42" s="124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</row>
    <row r="43" spans="1:72" ht="12.75" x14ac:dyDescent="0.2">
      <c r="A43" s="115"/>
      <c r="B43" s="116"/>
      <c r="C43" s="116"/>
      <c r="D43" s="117"/>
      <c r="E43" s="143" t="s">
        <v>66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5"/>
      <c r="T43" s="121"/>
      <c r="U43" s="122"/>
      <c r="V43" s="122"/>
      <c r="W43" s="122"/>
      <c r="X43" s="122"/>
      <c r="Y43" s="122"/>
      <c r="Z43" s="122"/>
      <c r="AA43" s="122"/>
      <c r="AB43" s="122"/>
      <c r="AC43" s="123"/>
      <c r="AD43" s="121"/>
      <c r="AE43" s="122"/>
      <c r="AF43" s="122"/>
      <c r="AG43" s="122"/>
      <c r="AH43" s="122"/>
      <c r="AI43" s="122"/>
      <c r="AJ43" s="122"/>
      <c r="AK43" s="122"/>
      <c r="AL43" s="122"/>
      <c r="AM43" s="123"/>
      <c r="AN43" s="124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6"/>
    </row>
    <row r="44" spans="1:72" ht="12.75" customHeight="1" x14ac:dyDescent="0.2">
      <c r="A44" s="127"/>
      <c r="B44" s="128"/>
      <c r="C44" s="128"/>
      <c r="D44" s="129"/>
      <c r="E44" s="146" t="s">
        <v>67</v>
      </c>
      <c r="F44" s="147"/>
      <c r="G44" s="147"/>
      <c r="H44" s="147"/>
      <c r="I44" s="147"/>
      <c r="J44" s="147"/>
      <c r="K44" s="147"/>
      <c r="L44" s="147"/>
      <c r="M44" s="132" t="s">
        <v>59</v>
      </c>
      <c r="N44" s="132"/>
      <c r="O44" s="132"/>
      <c r="P44" s="132"/>
      <c r="Q44" s="132"/>
      <c r="R44" s="132"/>
      <c r="S44" s="133"/>
      <c r="T44" s="134"/>
      <c r="U44" s="135"/>
      <c r="V44" s="135"/>
      <c r="W44" s="135"/>
      <c r="X44" s="135"/>
      <c r="Y44" s="135"/>
      <c r="Z44" s="135"/>
      <c r="AA44" s="135"/>
      <c r="AB44" s="135"/>
      <c r="AC44" s="136"/>
      <c r="AD44" s="134"/>
      <c r="AE44" s="135"/>
      <c r="AF44" s="135"/>
      <c r="AG44" s="135"/>
      <c r="AH44" s="135"/>
      <c r="AI44" s="135"/>
      <c r="AJ44" s="135"/>
      <c r="AK44" s="135"/>
      <c r="AL44" s="135"/>
      <c r="AM44" s="136"/>
      <c r="AN44" s="137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9"/>
    </row>
    <row r="45" spans="1:72" ht="12" customHeight="1" x14ac:dyDescent="0.2">
      <c r="A45" s="103">
        <v>4</v>
      </c>
      <c r="B45" s="104"/>
      <c r="C45" s="104"/>
      <c r="D45" s="105"/>
      <c r="E45" s="106" t="s">
        <v>68</v>
      </c>
      <c r="F45" s="107"/>
      <c r="G45" s="107"/>
      <c r="H45" s="107"/>
      <c r="I45" s="107"/>
      <c r="J45" s="107"/>
      <c r="K45" s="148" t="s">
        <v>69</v>
      </c>
      <c r="L45" s="148"/>
      <c r="M45" s="148"/>
      <c r="N45" s="148"/>
      <c r="O45" s="148"/>
      <c r="P45" s="148"/>
      <c r="Q45" s="148"/>
      <c r="R45" s="148"/>
      <c r="S45" s="149"/>
      <c r="T45" s="109">
        <f>194915.52+AD45</f>
        <v>250354.97999999998</v>
      </c>
      <c r="U45" s="110"/>
      <c r="V45" s="110"/>
      <c r="W45" s="110"/>
      <c r="X45" s="110"/>
      <c r="Y45" s="110"/>
      <c r="Z45" s="110"/>
      <c r="AA45" s="110"/>
      <c r="AB45" s="110"/>
      <c r="AC45" s="111"/>
      <c r="AD45" s="109">
        <f>+AD37</f>
        <v>55439.46</v>
      </c>
      <c r="AE45" s="110"/>
      <c r="AF45" s="110"/>
      <c r="AG45" s="110"/>
      <c r="AH45" s="110"/>
      <c r="AI45" s="110"/>
      <c r="AJ45" s="110"/>
      <c r="AK45" s="110"/>
      <c r="AL45" s="110"/>
      <c r="AM45" s="111"/>
      <c r="AN45" s="150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2"/>
    </row>
    <row r="46" spans="1:72" ht="12.75" customHeight="1" x14ac:dyDescent="0.2">
      <c r="A46" s="115"/>
      <c r="B46" s="116"/>
      <c r="C46" s="116"/>
      <c r="D46" s="117"/>
      <c r="E46" s="118" t="s">
        <v>70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20"/>
      <c r="T46" s="121"/>
      <c r="U46" s="122"/>
      <c r="V46" s="122"/>
      <c r="W46" s="122"/>
      <c r="X46" s="122"/>
      <c r="Y46" s="122"/>
      <c r="Z46" s="122"/>
      <c r="AA46" s="122"/>
      <c r="AB46" s="122"/>
      <c r="AC46" s="123"/>
      <c r="AD46" s="121"/>
      <c r="AE46" s="122"/>
      <c r="AF46" s="122"/>
      <c r="AG46" s="122"/>
      <c r="AH46" s="122"/>
      <c r="AI46" s="122"/>
      <c r="AJ46" s="122"/>
      <c r="AK46" s="122"/>
      <c r="AL46" s="122"/>
      <c r="AM46" s="123"/>
      <c r="AN46" s="153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5"/>
    </row>
    <row r="47" spans="1:72" ht="12.75" x14ac:dyDescent="0.2">
      <c r="A47" s="115"/>
      <c r="B47" s="116"/>
      <c r="C47" s="116"/>
      <c r="D47" s="117"/>
      <c r="E47" s="143" t="s">
        <v>71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5"/>
      <c r="T47" s="121"/>
      <c r="U47" s="122"/>
      <c r="V47" s="122"/>
      <c r="W47" s="122"/>
      <c r="X47" s="122"/>
      <c r="Y47" s="122"/>
      <c r="Z47" s="122"/>
      <c r="AA47" s="122"/>
      <c r="AB47" s="122"/>
      <c r="AC47" s="123"/>
      <c r="AD47" s="121"/>
      <c r="AE47" s="122"/>
      <c r="AF47" s="122"/>
      <c r="AG47" s="122"/>
      <c r="AH47" s="122"/>
      <c r="AI47" s="122"/>
      <c r="AJ47" s="122"/>
      <c r="AK47" s="122"/>
      <c r="AL47" s="122"/>
      <c r="AM47" s="123"/>
      <c r="AN47" s="124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6"/>
    </row>
    <row r="48" spans="1:72" ht="12.75" customHeight="1" x14ac:dyDescent="0.2">
      <c r="A48" s="115"/>
      <c r="B48" s="116"/>
      <c r="C48" s="116"/>
      <c r="D48" s="117"/>
      <c r="E48" s="156" t="s">
        <v>72</v>
      </c>
      <c r="F48" s="157"/>
      <c r="G48" s="157"/>
      <c r="H48" s="157"/>
      <c r="I48" s="119" t="s">
        <v>73</v>
      </c>
      <c r="J48" s="119"/>
      <c r="K48" s="119"/>
      <c r="L48" s="119"/>
      <c r="M48" s="119"/>
      <c r="N48" s="119"/>
      <c r="O48" s="119"/>
      <c r="P48" s="119"/>
      <c r="Q48" s="119"/>
      <c r="R48" s="119"/>
      <c r="S48" s="120"/>
      <c r="T48" s="121"/>
      <c r="U48" s="122"/>
      <c r="V48" s="122"/>
      <c r="W48" s="122"/>
      <c r="X48" s="122"/>
      <c r="Y48" s="122"/>
      <c r="Z48" s="122"/>
      <c r="AA48" s="122"/>
      <c r="AB48" s="122"/>
      <c r="AC48" s="123"/>
      <c r="AD48" s="121"/>
      <c r="AE48" s="122"/>
      <c r="AF48" s="122"/>
      <c r="AG48" s="122"/>
      <c r="AH48" s="122"/>
      <c r="AI48" s="122"/>
      <c r="AJ48" s="122"/>
      <c r="AK48" s="122"/>
      <c r="AL48" s="122"/>
      <c r="AM48" s="123"/>
      <c r="AN48" s="124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6"/>
    </row>
    <row r="49" spans="1:72" ht="12.75" customHeight="1" x14ac:dyDescent="0.2">
      <c r="A49" s="127"/>
      <c r="B49" s="128"/>
      <c r="C49" s="128"/>
      <c r="D49" s="129"/>
      <c r="E49" s="146" t="s">
        <v>74</v>
      </c>
      <c r="F49" s="147"/>
      <c r="G49" s="147"/>
      <c r="H49" s="132" t="s">
        <v>59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  <c r="T49" s="134"/>
      <c r="U49" s="135"/>
      <c r="V49" s="135"/>
      <c r="W49" s="135"/>
      <c r="X49" s="135"/>
      <c r="Y49" s="135"/>
      <c r="Z49" s="135"/>
      <c r="AA49" s="135"/>
      <c r="AB49" s="135"/>
      <c r="AC49" s="136"/>
      <c r="AD49" s="134"/>
      <c r="AE49" s="135"/>
      <c r="AF49" s="135"/>
      <c r="AG49" s="135"/>
      <c r="AH49" s="135"/>
      <c r="AI49" s="135"/>
      <c r="AJ49" s="135"/>
      <c r="AK49" s="135"/>
      <c r="AL49" s="135"/>
      <c r="AM49" s="136"/>
      <c r="AN49" s="137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9"/>
    </row>
    <row r="50" spans="1:72" ht="12" customHeight="1" x14ac:dyDescent="0.2">
      <c r="A50" s="158"/>
      <c r="B50" s="159"/>
      <c r="C50" s="159"/>
      <c r="D50" s="160"/>
      <c r="E50" s="91" t="s">
        <v>47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  <c r="T50" s="91" t="s">
        <v>48</v>
      </c>
      <c r="U50" s="92"/>
      <c r="V50" s="92"/>
      <c r="W50" s="92"/>
      <c r="X50" s="92"/>
      <c r="Y50" s="92"/>
      <c r="Z50" s="92"/>
      <c r="AA50" s="92"/>
      <c r="AB50" s="92"/>
      <c r="AC50" s="93"/>
      <c r="AD50" s="91" t="s">
        <v>74</v>
      </c>
      <c r="AE50" s="92"/>
      <c r="AF50" s="92"/>
      <c r="AG50" s="92"/>
      <c r="AH50" s="92"/>
      <c r="AI50" s="92"/>
      <c r="AJ50" s="92"/>
      <c r="AK50" s="92"/>
      <c r="AL50" s="92"/>
      <c r="AM50" s="93"/>
      <c r="AN50" s="94" t="s">
        <v>24</v>
      </c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6"/>
      <c r="BH50" s="91" t="s">
        <v>49</v>
      </c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3"/>
    </row>
    <row r="51" spans="1:72" ht="12.75" x14ac:dyDescent="0.2">
      <c r="A51" s="161"/>
      <c r="B51" s="162"/>
      <c r="C51" s="1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6"/>
      <c r="T51" s="167"/>
      <c r="U51" s="168"/>
      <c r="V51" s="168"/>
      <c r="W51" s="168"/>
      <c r="X51" s="168"/>
      <c r="Y51" s="168"/>
      <c r="Z51" s="168"/>
      <c r="AA51" s="168"/>
      <c r="AB51" s="168"/>
      <c r="AC51" s="169"/>
      <c r="AD51" s="164"/>
      <c r="AE51" s="165"/>
      <c r="AF51" s="165"/>
      <c r="AG51" s="165"/>
      <c r="AH51" s="165"/>
      <c r="AI51" s="165"/>
      <c r="AJ51" s="165"/>
      <c r="AK51" s="165"/>
      <c r="AL51" s="165"/>
      <c r="AM51" s="166"/>
      <c r="AN51" s="91" t="s">
        <v>75</v>
      </c>
      <c r="AO51" s="92"/>
      <c r="AP51" s="92"/>
      <c r="AQ51" s="92"/>
      <c r="AR51" s="92"/>
      <c r="AS51" s="92"/>
      <c r="AT51" s="92"/>
      <c r="AU51" s="92"/>
      <c r="AV51" s="92"/>
      <c r="AW51" s="93"/>
      <c r="AX51" s="91" t="s">
        <v>76</v>
      </c>
      <c r="AY51" s="92"/>
      <c r="AZ51" s="92"/>
      <c r="BA51" s="92"/>
      <c r="BB51" s="92"/>
      <c r="BC51" s="92"/>
      <c r="BD51" s="92"/>
      <c r="BE51" s="92"/>
      <c r="BF51" s="92"/>
      <c r="BG51" s="93"/>
      <c r="BH51" s="164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6"/>
    </row>
    <row r="52" spans="1:72" ht="12.75" x14ac:dyDescent="0.2">
      <c r="A52" s="170"/>
      <c r="B52" s="171"/>
      <c r="C52" s="171"/>
      <c r="D52" s="172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  <c r="T52" s="97" t="s">
        <v>50</v>
      </c>
      <c r="U52" s="98"/>
      <c r="V52" s="98"/>
      <c r="W52" s="98"/>
      <c r="X52" s="98"/>
      <c r="Y52" s="98"/>
      <c r="Z52" s="98"/>
      <c r="AA52" s="98"/>
      <c r="AB52" s="98"/>
      <c r="AC52" s="99"/>
      <c r="AD52" s="97" t="s">
        <v>51</v>
      </c>
      <c r="AE52" s="98"/>
      <c r="AF52" s="98"/>
      <c r="AG52" s="98"/>
      <c r="AH52" s="98"/>
      <c r="AI52" s="98"/>
      <c r="AJ52" s="98"/>
      <c r="AK52" s="98"/>
      <c r="AL52" s="98"/>
      <c r="AM52" s="99"/>
      <c r="AN52" s="97"/>
      <c r="AO52" s="98"/>
      <c r="AP52" s="98"/>
      <c r="AQ52" s="98"/>
      <c r="AR52" s="98"/>
      <c r="AS52" s="98"/>
      <c r="AT52" s="98"/>
      <c r="AU52" s="98"/>
      <c r="AV52" s="98"/>
      <c r="AW52" s="99"/>
      <c r="AX52" s="97" t="s">
        <v>77</v>
      </c>
      <c r="AY52" s="98"/>
      <c r="AZ52" s="98"/>
      <c r="BA52" s="98"/>
      <c r="BB52" s="98"/>
      <c r="BC52" s="98"/>
      <c r="BD52" s="98"/>
      <c r="BE52" s="98"/>
      <c r="BF52" s="98"/>
      <c r="BG52" s="99"/>
      <c r="BH52" s="97" t="s">
        <v>78</v>
      </c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9"/>
    </row>
    <row r="53" spans="1:72" ht="12.75" customHeight="1" x14ac:dyDescent="0.2">
      <c r="A53" s="173" t="s">
        <v>52</v>
      </c>
      <c r="B53" s="174"/>
      <c r="C53" s="174"/>
      <c r="D53" s="175"/>
      <c r="E53" s="176" t="s">
        <v>53</v>
      </c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8"/>
      <c r="T53" s="179" t="s">
        <v>54</v>
      </c>
      <c r="U53" s="180"/>
      <c r="V53" s="180"/>
      <c r="W53" s="180"/>
      <c r="X53" s="180"/>
      <c r="Y53" s="180"/>
      <c r="Z53" s="180"/>
      <c r="AA53" s="180"/>
      <c r="AB53" s="180"/>
      <c r="AC53" s="181"/>
      <c r="AD53" s="179" t="s">
        <v>43</v>
      </c>
      <c r="AE53" s="180"/>
      <c r="AF53" s="180"/>
      <c r="AG53" s="180"/>
      <c r="AH53" s="180"/>
      <c r="AI53" s="180"/>
      <c r="AJ53" s="180"/>
      <c r="AK53" s="180"/>
      <c r="AL53" s="180"/>
      <c r="AM53" s="181"/>
      <c r="AN53" s="179" t="s">
        <v>79</v>
      </c>
      <c r="AO53" s="180"/>
      <c r="AP53" s="180"/>
      <c r="AQ53" s="180"/>
      <c r="AR53" s="180"/>
      <c r="AS53" s="180"/>
      <c r="AT53" s="180"/>
      <c r="AU53" s="180"/>
      <c r="AV53" s="180"/>
      <c r="AW53" s="181"/>
      <c r="AX53" s="179" t="s">
        <v>80</v>
      </c>
      <c r="AY53" s="180"/>
      <c r="AZ53" s="180"/>
      <c r="BA53" s="180"/>
      <c r="BB53" s="180"/>
      <c r="BC53" s="180"/>
      <c r="BD53" s="180"/>
      <c r="BE53" s="180"/>
      <c r="BF53" s="180"/>
      <c r="BG53" s="181"/>
      <c r="BH53" s="179" t="s">
        <v>55</v>
      </c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1"/>
    </row>
    <row r="54" spans="1:72" ht="12.75" customHeight="1" x14ac:dyDescent="0.2">
      <c r="A54" s="182">
        <v>5</v>
      </c>
      <c r="B54" s="183"/>
      <c r="C54" s="183"/>
      <c r="D54" s="184"/>
      <c r="E54" s="185" t="s">
        <v>81</v>
      </c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7"/>
      <c r="T54" s="109">
        <f>SUM(T63:AC77)</f>
        <v>599534.5</v>
      </c>
      <c r="U54" s="110"/>
      <c r="V54" s="110"/>
      <c r="W54" s="110"/>
      <c r="X54" s="110"/>
      <c r="Y54" s="110"/>
      <c r="Z54" s="110"/>
      <c r="AA54" s="110"/>
      <c r="AB54" s="110"/>
      <c r="AC54" s="111"/>
      <c r="AD54" s="109">
        <f>SUM(AD63:AM77)</f>
        <v>129557.10999999999</v>
      </c>
      <c r="AE54" s="110"/>
      <c r="AF54" s="110"/>
      <c r="AG54" s="110"/>
      <c r="AH54" s="110"/>
      <c r="AI54" s="110"/>
      <c r="AJ54" s="110"/>
      <c r="AK54" s="110"/>
      <c r="AL54" s="110"/>
      <c r="AM54" s="111"/>
      <c r="AN54" s="109">
        <f>SUM(AN63:AW77)</f>
        <v>106486.24999999999</v>
      </c>
      <c r="AO54" s="110"/>
      <c r="AP54" s="110"/>
      <c r="AQ54" s="110"/>
      <c r="AR54" s="110"/>
      <c r="AS54" s="110"/>
      <c r="AT54" s="110"/>
      <c r="AU54" s="110"/>
      <c r="AV54" s="110"/>
      <c r="AW54" s="111"/>
      <c r="AX54" s="109">
        <f>SUM(AX63:BG77)</f>
        <v>23070.86</v>
      </c>
      <c r="AY54" s="110"/>
      <c r="AZ54" s="110"/>
      <c r="BA54" s="110"/>
      <c r="BB54" s="110"/>
      <c r="BC54" s="110"/>
      <c r="BD54" s="110"/>
      <c r="BE54" s="110"/>
      <c r="BF54" s="110"/>
      <c r="BG54" s="111"/>
      <c r="BH54" s="188" t="s">
        <v>82</v>
      </c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90"/>
    </row>
    <row r="55" spans="1:72" ht="12.75" customHeight="1" x14ac:dyDescent="0.2">
      <c r="A55" s="191"/>
      <c r="B55" s="192"/>
      <c r="C55" s="192"/>
      <c r="D55" s="193"/>
      <c r="E55" s="194" t="s">
        <v>83</v>
      </c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6"/>
      <c r="T55" s="121"/>
      <c r="U55" s="122"/>
      <c r="V55" s="122"/>
      <c r="W55" s="122"/>
      <c r="X55" s="122"/>
      <c r="Y55" s="122"/>
      <c r="Z55" s="122"/>
      <c r="AA55" s="122"/>
      <c r="AB55" s="122"/>
      <c r="AC55" s="123"/>
      <c r="AD55" s="121"/>
      <c r="AE55" s="122"/>
      <c r="AF55" s="122"/>
      <c r="AG55" s="122"/>
      <c r="AH55" s="122"/>
      <c r="AI55" s="122"/>
      <c r="AJ55" s="122"/>
      <c r="AK55" s="122"/>
      <c r="AL55" s="122"/>
      <c r="AM55" s="123"/>
      <c r="AN55" s="121"/>
      <c r="AO55" s="122"/>
      <c r="AP55" s="122"/>
      <c r="AQ55" s="122"/>
      <c r="AR55" s="122"/>
      <c r="AS55" s="122"/>
      <c r="AT55" s="122"/>
      <c r="AU55" s="122"/>
      <c r="AV55" s="122"/>
      <c r="AW55" s="123"/>
      <c r="AX55" s="121"/>
      <c r="AY55" s="122"/>
      <c r="AZ55" s="122"/>
      <c r="BA55" s="122"/>
      <c r="BB55" s="122"/>
      <c r="BC55" s="122"/>
      <c r="BD55" s="122"/>
      <c r="BE55" s="122"/>
      <c r="BF55" s="122"/>
      <c r="BG55" s="123"/>
      <c r="BH55" s="197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9"/>
    </row>
    <row r="56" spans="1:72" ht="12.75" customHeight="1" x14ac:dyDescent="0.2">
      <c r="A56" s="191"/>
      <c r="B56" s="192"/>
      <c r="C56" s="192"/>
      <c r="D56" s="193"/>
      <c r="E56" s="200" t="s">
        <v>84</v>
      </c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2"/>
      <c r="T56" s="121"/>
      <c r="U56" s="122"/>
      <c r="V56" s="122"/>
      <c r="W56" s="122"/>
      <c r="X56" s="122"/>
      <c r="Y56" s="122"/>
      <c r="Z56" s="122"/>
      <c r="AA56" s="122"/>
      <c r="AB56" s="122"/>
      <c r="AC56" s="123"/>
      <c r="AD56" s="121"/>
      <c r="AE56" s="122"/>
      <c r="AF56" s="122"/>
      <c r="AG56" s="122"/>
      <c r="AH56" s="122"/>
      <c r="AI56" s="122"/>
      <c r="AJ56" s="122"/>
      <c r="AK56" s="122"/>
      <c r="AL56" s="122"/>
      <c r="AM56" s="123"/>
      <c r="AN56" s="121"/>
      <c r="AO56" s="122"/>
      <c r="AP56" s="122"/>
      <c r="AQ56" s="122"/>
      <c r="AR56" s="122"/>
      <c r="AS56" s="122"/>
      <c r="AT56" s="122"/>
      <c r="AU56" s="122"/>
      <c r="AV56" s="122"/>
      <c r="AW56" s="123"/>
      <c r="AX56" s="121"/>
      <c r="AY56" s="122"/>
      <c r="AZ56" s="122"/>
      <c r="BA56" s="122"/>
      <c r="BB56" s="122"/>
      <c r="BC56" s="122"/>
      <c r="BD56" s="122"/>
      <c r="BE56" s="122"/>
      <c r="BF56" s="122"/>
      <c r="BG56" s="123"/>
      <c r="BH56" s="197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9"/>
    </row>
    <row r="57" spans="1:72" ht="13.5" customHeight="1" x14ac:dyDescent="0.2">
      <c r="A57" s="191"/>
      <c r="B57" s="192"/>
      <c r="C57" s="192"/>
      <c r="D57" s="193"/>
      <c r="E57" s="200" t="s">
        <v>85</v>
      </c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2"/>
      <c r="T57" s="121"/>
      <c r="U57" s="122"/>
      <c r="V57" s="122"/>
      <c r="W57" s="122"/>
      <c r="X57" s="122"/>
      <c r="Y57" s="122"/>
      <c r="Z57" s="122"/>
      <c r="AA57" s="122"/>
      <c r="AB57" s="122"/>
      <c r="AC57" s="123"/>
      <c r="AD57" s="121"/>
      <c r="AE57" s="122"/>
      <c r="AF57" s="122"/>
      <c r="AG57" s="122"/>
      <c r="AH57" s="122"/>
      <c r="AI57" s="122"/>
      <c r="AJ57" s="122"/>
      <c r="AK57" s="122"/>
      <c r="AL57" s="122"/>
      <c r="AM57" s="123"/>
      <c r="AN57" s="121"/>
      <c r="AO57" s="122"/>
      <c r="AP57" s="122"/>
      <c r="AQ57" s="122"/>
      <c r="AR57" s="122"/>
      <c r="AS57" s="122"/>
      <c r="AT57" s="122"/>
      <c r="AU57" s="122"/>
      <c r="AV57" s="122"/>
      <c r="AW57" s="123"/>
      <c r="AX57" s="121"/>
      <c r="AY57" s="122"/>
      <c r="AZ57" s="122"/>
      <c r="BA57" s="122"/>
      <c r="BB57" s="122"/>
      <c r="BC57" s="122"/>
      <c r="BD57" s="122"/>
      <c r="BE57" s="122"/>
      <c r="BF57" s="122"/>
      <c r="BG57" s="123"/>
      <c r="BH57" s="197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9"/>
    </row>
    <row r="58" spans="1:72" ht="12.75" customHeight="1" x14ac:dyDescent="0.2">
      <c r="A58" s="191"/>
      <c r="B58" s="192"/>
      <c r="C58" s="192"/>
      <c r="D58" s="193"/>
      <c r="E58" s="200" t="s">
        <v>86</v>
      </c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2"/>
      <c r="T58" s="121"/>
      <c r="U58" s="122"/>
      <c r="V58" s="122"/>
      <c r="W58" s="122"/>
      <c r="X58" s="122"/>
      <c r="Y58" s="122"/>
      <c r="Z58" s="122"/>
      <c r="AA58" s="122"/>
      <c r="AB58" s="122"/>
      <c r="AC58" s="123"/>
      <c r="AD58" s="121"/>
      <c r="AE58" s="122"/>
      <c r="AF58" s="122"/>
      <c r="AG58" s="122"/>
      <c r="AH58" s="122"/>
      <c r="AI58" s="122"/>
      <c r="AJ58" s="122"/>
      <c r="AK58" s="122"/>
      <c r="AL58" s="122"/>
      <c r="AM58" s="123"/>
      <c r="AN58" s="121"/>
      <c r="AO58" s="122"/>
      <c r="AP58" s="122"/>
      <c r="AQ58" s="122"/>
      <c r="AR58" s="122"/>
      <c r="AS58" s="122"/>
      <c r="AT58" s="122"/>
      <c r="AU58" s="122"/>
      <c r="AV58" s="122"/>
      <c r="AW58" s="123"/>
      <c r="AX58" s="121"/>
      <c r="AY58" s="122"/>
      <c r="AZ58" s="122"/>
      <c r="BA58" s="122"/>
      <c r="BB58" s="122"/>
      <c r="BC58" s="122"/>
      <c r="BD58" s="122"/>
      <c r="BE58" s="122"/>
      <c r="BF58" s="122"/>
      <c r="BG58" s="123"/>
      <c r="BH58" s="197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9"/>
    </row>
    <row r="59" spans="1:72" ht="12.75" customHeight="1" x14ac:dyDescent="0.2">
      <c r="A59" s="191"/>
      <c r="B59" s="192"/>
      <c r="C59" s="192"/>
      <c r="D59" s="193"/>
      <c r="E59" s="200" t="s">
        <v>87</v>
      </c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2"/>
      <c r="T59" s="121"/>
      <c r="U59" s="122"/>
      <c r="V59" s="122"/>
      <c r="W59" s="122"/>
      <c r="X59" s="122"/>
      <c r="Y59" s="122"/>
      <c r="Z59" s="122"/>
      <c r="AA59" s="122"/>
      <c r="AB59" s="122"/>
      <c r="AC59" s="123"/>
      <c r="AD59" s="121"/>
      <c r="AE59" s="122"/>
      <c r="AF59" s="122"/>
      <c r="AG59" s="122"/>
      <c r="AH59" s="122"/>
      <c r="AI59" s="122"/>
      <c r="AJ59" s="122"/>
      <c r="AK59" s="122"/>
      <c r="AL59" s="122"/>
      <c r="AM59" s="123"/>
      <c r="AN59" s="121"/>
      <c r="AO59" s="122"/>
      <c r="AP59" s="122"/>
      <c r="AQ59" s="122"/>
      <c r="AR59" s="122"/>
      <c r="AS59" s="122"/>
      <c r="AT59" s="122"/>
      <c r="AU59" s="122"/>
      <c r="AV59" s="122"/>
      <c r="AW59" s="123"/>
      <c r="AX59" s="121"/>
      <c r="AY59" s="122"/>
      <c r="AZ59" s="122"/>
      <c r="BA59" s="122"/>
      <c r="BB59" s="122"/>
      <c r="BC59" s="122"/>
      <c r="BD59" s="122"/>
      <c r="BE59" s="122"/>
      <c r="BF59" s="122"/>
      <c r="BG59" s="123"/>
      <c r="BH59" s="197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9"/>
    </row>
    <row r="60" spans="1:72" ht="12.75" x14ac:dyDescent="0.2">
      <c r="A60" s="191"/>
      <c r="B60" s="192"/>
      <c r="C60" s="192"/>
      <c r="D60" s="193"/>
      <c r="E60" s="203" t="s">
        <v>88</v>
      </c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5"/>
      <c r="T60" s="121"/>
      <c r="U60" s="122"/>
      <c r="V60" s="122"/>
      <c r="W60" s="122"/>
      <c r="X60" s="122"/>
      <c r="Y60" s="122"/>
      <c r="Z60" s="122"/>
      <c r="AA60" s="122"/>
      <c r="AB60" s="122"/>
      <c r="AC60" s="123"/>
      <c r="AD60" s="121"/>
      <c r="AE60" s="122"/>
      <c r="AF60" s="122"/>
      <c r="AG60" s="122"/>
      <c r="AH60" s="122"/>
      <c r="AI60" s="122"/>
      <c r="AJ60" s="122"/>
      <c r="AK60" s="122"/>
      <c r="AL60" s="122"/>
      <c r="AM60" s="123"/>
      <c r="AN60" s="121"/>
      <c r="AO60" s="122"/>
      <c r="AP60" s="122"/>
      <c r="AQ60" s="122"/>
      <c r="AR60" s="122"/>
      <c r="AS60" s="122"/>
      <c r="AT60" s="122"/>
      <c r="AU60" s="122"/>
      <c r="AV60" s="122"/>
      <c r="AW60" s="123"/>
      <c r="AX60" s="121"/>
      <c r="AY60" s="122"/>
      <c r="AZ60" s="122"/>
      <c r="BA60" s="122"/>
      <c r="BB60" s="122"/>
      <c r="BC60" s="122"/>
      <c r="BD60" s="122"/>
      <c r="BE60" s="122"/>
      <c r="BF60" s="122"/>
      <c r="BG60" s="123"/>
      <c r="BH60" s="197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9"/>
    </row>
    <row r="61" spans="1:72" ht="12.75" customHeight="1" x14ac:dyDescent="0.2">
      <c r="A61" s="206"/>
      <c r="B61" s="207"/>
      <c r="C61" s="207"/>
      <c r="D61" s="208"/>
      <c r="E61" s="209" t="s">
        <v>74</v>
      </c>
      <c r="F61" s="210"/>
      <c r="G61" s="210"/>
      <c r="H61" s="211" t="s">
        <v>59</v>
      </c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134"/>
      <c r="U61" s="135"/>
      <c r="V61" s="135"/>
      <c r="W61" s="135"/>
      <c r="X61" s="135"/>
      <c r="Y61" s="135"/>
      <c r="Z61" s="135"/>
      <c r="AA61" s="135"/>
      <c r="AB61" s="135"/>
      <c r="AC61" s="136"/>
      <c r="AD61" s="134"/>
      <c r="AE61" s="135"/>
      <c r="AF61" s="135"/>
      <c r="AG61" s="135"/>
      <c r="AH61" s="135"/>
      <c r="AI61" s="135"/>
      <c r="AJ61" s="135"/>
      <c r="AK61" s="135"/>
      <c r="AL61" s="135"/>
      <c r="AM61" s="136"/>
      <c r="AN61" s="134"/>
      <c r="AO61" s="135"/>
      <c r="AP61" s="135"/>
      <c r="AQ61" s="135"/>
      <c r="AR61" s="135"/>
      <c r="AS61" s="135"/>
      <c r="AT61" s="135"/>
      <c r="AU61" s="135"/>
      <c r="AV61" s="135"/>
      <c r="AW61" s="136"/>
      <c r="AX61" s="134"/>
      <c r="AY61" s="135"/>
      <c r="AZ61" s="135"/>
      <c r="BA61" s="135"/>
      <c r="BB61" s="135"/>
      <c r="BC61" s="135"/>
      <c r="BD61" s="135"/>
      <c r="BE61" s="135"/>
      <c r="BF61" s="135"/>
      <c r="BG61" s="136"/>
      <c r="BH61" s="213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5"/>
    </row>
    <row r="62" spans="1:72" ht="12.75" x14ac:dyDescent="0.2">
      <c r="A62" s="176"/>
      <c r="B62" s="177"/>
      <c r="C62" s="177"/>
      <c r="D62" s="178"/>
      <c r="E62" s="216" t="s">
        <v>89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8"/>
      <c r="T62" s="179"/>
      <c r="U62" s="180"/>
      <c r="V62" s="180"/>
      <c r="W62" s="180"/>
      <c r="X62" s="180"/>
      <c r="Y62" s="180"/>
      <c r="Z62" s="180"/>
      <c r="AA62" s="180"/>
      <c r="AB62" s="180"/>
      <c r="AC62" s="181"/>
      <c r="AD62" s="179"/>
      <c r="AE62" s="180"/>
      <c r="AF62" s="180"/>
      <c r="AG62" s="180"/>
      <c r="AH62" s="180"/>
      <c r="AI62" s="180"/>
      <c r="AJ62" s="180"/>
      <c r="AK62" s="180"/>
      <c r="AL62" s="180"/>
      <c r="AM62" s="181"/>
      <c r="AN62" s="179"/>
      <c r="AO62" s="180"/>
      <c r="AP62" s="180"/>
      <c r="AQ62" s="180"/>
      <c r="AR62" s="180"/>
      <c r="AS62" s="180"/>
      <c r="AT62" s="180"/>
      <c r="AU62" s="180"/>
      <c r="AV62" s="180"/>
      <c r="AW62" s="181"/>
      <c r="AX62" s="179"/>
      <c r="AY62" s="180"/>
      <c r="AZ62" s="180"/>
      <c r="BA62" s="180"/>
      <c r="BB62" s="180"/>
      <c r="BC62" s="180"/>
      <c r="BD62" s="180"/>
      <c r="BE62" s="180"/>
      <c r="BF62" s="180"/>
      <c r="BG62" s="181"/>
      <c r="BH62" s="179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1"/>
    </row>
    <row r="63" spans="1:72" ht="36" customHeight="1" x14ac:dyDescent="0.2">
      <c r="A63" s="219" t="s">
        <v>90</v>
      </c>
      <c r="B63" s="219"/>
      <c r="C63" s="219"/>
      <c r="D63" s="219"/>
      <c r="E63" s="220" t="s">
        <v>91</v>
      </c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2"/>
      <c r="T63" s="185">
        <f>76419.9+AD63</f>
        <v>84910.989999999991</v>
      </c>
      <c r="U63" s="186"/>
      <c r="V63" s="186"/>
      <c r="W63" s="186"/>
      <c r="X63" s="186"/>
      <c r="Y63" s="186"/>
      <c r="Z63" s="186"/>
      <c r="AA63" s="186"/>
      <c r="AB63" s="186"/>
      <c r="AC63" s="187"/>
      <c r="AD63" s="185">
        <f>+AN63+AX63</f>
        <v>8491.09</v>
      </c>
      <c r="AE63" s="186"/>
      <c r="AF63" s="186"/>
      <c r="AG63" s="186"/>
      <c r="AH63" s="186"/>
      <c r="AI63" s="186"/>
      <c r="AJ63" s="186"/>
      <c r="AK63" s="186"/>
      <c r="AL63" s="186"/>
      <c r="AM63" s="187"/>
      <c r="AN63" s="223">
        <f>25473.3-16982.21</f>
        <v>8491.09</v>
      </c>
      <c r="AO63" s="223"/>
      <c r="AP63" s="223"/>
      <c r="AQ63" s="223"/>
      <c r="AR63" s="223"/>
      <c r="AS63" s="223"/>
      <c r="AT63" s="223"/>
      <c r="AU63" s="223"/>
      <c r="AV63" s="223"/>
      <c r="AW63" s="223"/>
      <c r="AX63" s="224">
        <v>0</v>
      </c>
      <c r="AY63" s="224"/>
      <c r="AZ63" s="224"/>
      <c r="BA63" s="224"/>
      <c r="BB63" s="224"/>
      <c r="BC63" s="224"/>
      <c r="BD63" s="224"/>
      <c r="BE63" s="224"/>
      <c r="BF63" s="224"/>
      <c r="BG63" s="224"/>
      <c r="BH63" s="179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1"/>
    </row>
    <row r="64" spans="1:72" ht="36" customHeight="1" x14ac:dyDescent="0.2">
      <c r="A64" s="219" t="s">
        <v>92</v>
      </c>
      <c r="B64" s="219"/>
      <c r="C64" s="219"/>
      <c r="D64" s="219"/>
      <c r="E64" s="220" t="s">
        <v>93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  <c r="T64" s="185">
        <f>62604.47+AD64</f>
        <v>83624.95</v>
      </c>
      <c r="U64" s="186"/>
      <c r="V64" s="186"/>
      <c r="W64" s="186"/>
      <c r="X64" s="186"/>
      <c r="Y64" s="186"/>
      <c r="Z64" s="186"/>
      <c r="AA64" s="186"/>
      <c r="AB64" s="186"/>
      <c r="AC64" s="187"/>
      <c r="AD64" s="185">
        <f t="shared" ref="AD64:AD77" si="0">+AN64+AX64</f>
        <v>21020.48</v>
      </c>
      <c r="AE64" s="186"/>
      <c r="AF64" s="186"/>
      <c r="AG64" s="186"/>
      <c r="AH64" s="186"/>
      <c r="AI64" s="186"/>
      <c r="AJ64" s="186"/>
      <c r="AK64" s="186"/>
      <c r="AL64" s="186"/>
      <c r="AM64" s="187"/>
      <c r="AN64" s="223">
        <v>21020.48</v>
      </c>
      <c r="AO64" s="223"/>
      <c r="AP64" s="223"/>
      <c r="AQ64" s="223"/>
      <c r="AR64" s="223"/>
      <c r="AS64" s="223"/>
      <c r="AT64" s="223"/>
      <c r="AU64" s="223"/>
      <c r="AV64" s="223"/>
      <c r="AW64" s="223"/>
      <c r="AX64" s="224">
        <v>0</v>
      </c>
      <c r="AY64" s="224"/>
      <c r="AZ64" s="224"/>
      <c r="BA64" s="224"/>
      <c r="BB64" s="224"/>
      <c r="BC64" s="224"/>
      <c r="BD64" s="224"/>
      <c r="BE64" s="224"/>
      <c r="BF64" s="224"/>
      <c r="BG64" s="224"/>
      <c r="BH64" s="179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1"/>
    </row>
    <row r="65" spans="1:72" ht="36" customHeight="1" x14ac:dyDescent="0.2">
      <c r="A65" s="219" t="s">
        <v>94</v>
      </c>
      <c r="B65" s="219"/>
      <c r="C65" s="219"/>
      <c r="D65" s="219"/>
      <c r="E65" s="220" t="s">
        <v>95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  <c r="T65" s="185">
        <f>23304.43+AD65</f>
        <v>30547.66</v>
      </c>
      <c r="U65" s="186"/>
      <c r="V65" s="186"/>
      <c r="W65" s="186"/>
      <c r="X65" s="186"/>
      <c r="Y65" s="186"/>
      <c r="Z65" s="186"/>
      <c r="AA65" s="186"/>
      <c r="AB65" s="186"/>
      <c r="AC65" s="187"/>
      <c r="AD65" s="185">
        <f t="shared" si="0"/>
        <v>7243.23</v>
      </c>
      <c r="AE65" s="186"/>
      <c r="AF65" s="186"/>
      <c r="AG65" s="186"/>
      <c r="AH65" s="186"/>
      <c r="AI65" s="186"/>
      <c r="AJ65" s="186"/>
      <c r="AK65" s="186"/>
      <c r="AL65" s="186"/>
      <c r="AM65" s="187"/>
      <c r="AN65" s="223">
        <f>862.98-575.32</f>
        <v>287.65999999999997</v>
      </c>
      <c r="AO65" s="223"/>
      <c r="AP65" s="223"/>
      <c r="AQ65" s="223"/>
      <c r="AR65" s="223"/>
      <c r="AS65" s="223"/>
      <c r="AT65" s="223"/>
      <c r="AU65" s="223"/>
      <c r="AV65" s="223"/>
      <c r="AW65" s="223"/>
      <c r="AX65" s="224">
        <v>6955.57</v>
      </c>
      <c r="AY65" s="224"/>
      <c r="AZ65" s="224"/>
      <c r="BA65" s="224"/>
      <c r="BB65" s="224"/>
      <c r="BC65" s="224"/>
      <c r="BD65" s="224"/>
      <c r="BE65" s="224"/>
      <c r="BF65" s="224"/>
      <c r="BG65" s="224"/>
      <c r="BH65" s="179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1"/>
    </row>
    <row r="66" spans="1:72" ht="36" customHeight="1" x14ac:dyDescent="0.2">
      <c r="A66" s="219" t="s">
        <v>96</v>
      </c>
      <c r="B66" s="219"/>
      <c r="C66" s="219"/>
      <c r="D66" s="219"/>
      <c r="E66" s="220" t="s">
        <v>97</v>
      </c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2"/>
      <c r="T66" s="185">
        <f>21192.18+AD66</f>
        <v>23512.489999999998</v>
      </c>
      <c r="U66" s="186"/>
      <c r="V66" s="186"/>
      <c r="W66" s="186"/>
      <c r="X66" s="186"/>
      <c r="Y66" s="186"/>
      <c r="Z66" s="186"/>
      <c r="AA66" s="186"/>
      <c r="AB66" s="186"/>
      <c r="AC66" s="187"/>
      <c r="AD66" s="185">
        <f t="shared" si="0"/>
        <v>2320.3099999999995</v>
      </c>
      <c r="AE66" s="186"/>
      <c r="AF66" s="186"/>
      <c r="AG66" s="186"/>
      <c r="AH66" s="186"/>
      <c r="AI66" s="186"/>
      <c r="AJ66" s="186"/>
      <c r="AK66" s="186"/>
      <c r="AL66" s="186"/>
      <c r="AM66" s="187"/>
      <c r="AN66" s="224">
        <v>0</v>
      </c>
      <c r="AO66" s="224"/>
      <c r="AP66" s="224"/>
      <c r="AQ66" s="224"/>
      <c r="AR66" s="224"/>
      <c r="AS66" s="224"/>
      <c r="AT66" s="224"/>
      <c r="AU66" s="224"/>
      <c r="AV66" s="224"/>
      <c r="AW66" s="224"/>
      <c r="AX66" s="224">
        <f>7115.62-4795.31</f>
        <v>2320.3099999999995</v>
      </c>
      <c r="AY66" s="224"/>
      <c r="AZ66" s="224"/>
      <c r="BA66" s="224"/>
      <c r="BB66" s="224"/>
      <c r="BC66" s="224"/>
      <c r="BD66" s="224"/>
      <c r="BE66" s="224"/>
      <c r="BF66" s="224"/>
      <c r="BG66" s="224"/>
      <c r="BH66" s="179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1"/>
    </row>
    <row r="67" spans="1:72" ht="52.5" customHeight="1" x14ac:dyDescent="0.2">
      <c r="A67" s="219" t="s">
        <v>98</v>
      </c>
      <c r="B67" s="219"/>
      <c r="C67" s="219"/>
      <c r="D67" s="219"/>
      <c r="E67" s="220" t="s">
        <v>99</v>
      </c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2"/>
      <c r="T67" s="185">
        <v>0</v>
      </c>
      <c r="U67" s="186"/>
      <c r="V67" s="186"/>
      <c r="W67" s="186"/>
      <c r="X67" s="186"/>
      <c r="Y67" s="186"/>
      <c r="Z67" s="186"/>
      <c r="AA67" s="186"/>
      <c r="AB67" s="186"/>
      <c r="AC67" s="187"/>
      <c r="AD67" s="185">
        <f t="shared" si="0"/>
        <v>0</v>
      </c>
      <c r="AE67" s="186"/>
      <c r="AF67" s="186"/>
      <c r="AG67" s="186"/>
      <c r="AH67" s="186"/>
      <c r="AI67" s="186"/>
      <c r="AJ67" s="186"/>
      <c r="AK67" s="186"/>
      <c r="AL67" s="186"/>
      <c r="AM67" s="187"/>
      <c r="AN67" s="224">
        <v>0</v>
      </c>
      <c r="AO67" s="224"/>
      <c r="AP67" s="224"/>
      <c r="AQ67" s="224"/>
      <c r="AR67" s="224"/>
      <c r="AS67" s="224"/>
      <c r="AT67" s="224"/>
      <c r="AU67" s="224"/>
      <c r="AV67" s="224"/>
      <c r="AW67" s="224"/>
      <c r="AX67" s="224">
        <v>0</v>
      </c>
      <c r="AY67" s="224"/>
      <c r="AZ67" s="224"/>
      <c r="BA67" s="224"/>
      <c r="BB67" s="224"/>
      <c r="BC67" s="224"/>
      <c r="BD67" s="224"/>
      <c r="BE67" s="224"/>
      <c r="BF67" s="224"/>
      <c r="BG67" s="224"/>
      <c r="BH67" s="179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1"/>
    </row>
    <row r="68" spans="1:72" ht="70.5" customHeight="1" x14ac:dyDescent="0.2">
      <c r="A68" s="219" t="s">
        <v>100</v>
      </c>
      <c r="B68" s="219"/>
      <c r="C68" s="219"/>
      <c r="D68" s="219"/>
      <c r="E68" s="220" t="s">
        <v>101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2"/>
      <c r="T68" s="185">
        <f>220181.25+AD68</f>
        <v>296868.27</v>
      </c>
      <c r="U68" s="186"/>
      <c r="V68" s="186"/>
      <c r="W68" s="186"/>
      <c r="X68" s="186"/>
      <c r="Y68" s="186"/>
      <c r="Z68" s="186"/>
      <c r="AA68" s="186"/>
      <c r="AB68" s="186"/>
      <c r="AC68" s="187"/>
      <c r="AD68" s="185">
        <f t="shared" si="0"/>
        <v>76687.01999999999</v>
      </c>
      <c r="AE68" s="186"/>
      <c r="AF68" s="186"/>
      <c r="AG68" s="186"/>
      <c r="AH68" s="186"/>
      <c r="AI68" s="186"/>
      <c r="AJ68" s="186"/>
      <c r="AK68" s="186"/>
      <c r="AL68" s="186"/>
      <c r="AM68" s="187"/>
      <c r="AN68" s="223">
        <f>33592.31+51555.59-8460.88</f>
        <v>76687.01999999999</v>
      </c>
      <c r="AO68" s="223"/>
      <c r="AP68" s="223"/>
      <c r="AQ68" s="223"/>
      <c r="AR68" s="223"/>
      <c r="AS68" s="223"/>
      <c r="AT68" s="223"/>
      <c r="AU68" s="223"/>
      <c r="AV68" s="223"/>
      <c r="AW68" s="223"/>
      <c r="AX68" s="224">
        <v>0</v>
      </c>
      <c r="AY68" s="224"/>
      <c r="AZ68" s="224"/>
      <c r="BA68" s="224"/>
      <c r="BB68" s="224"/>
      <c r="BC68" s="224"/>
      <c r="BD68" s="224"/>
      <c r="BE68" s="224"/>
      <c r="BF68" s="224"/>
      <c r="BG68" s="224"/>
      <c r="BH68" s="179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1"/>
    </row>
    <row r="69" spans="1:72" ht="72" customHeight="1" x14ac:dyDescent="0.2">
      <c r="A69" s="219" t="s">
        <v>102</v>
      </c>
      <c r="B69" s="219"/>
      <c r="C69" s="219"/>
      <c r="D69" s="219"/>
      <c r="E69" s="220" t="s">
        <v>103</v>
      </c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2"/>
      <c r="T69" s="185">
        <v>0</v>
      </c>
      <c r="U69" s="186"/>
      <c r="V69" s="186"/>
      <c r="W69" s="186"/>
      <c r="X69" s="186"/>
      <c r="Y69" s="186"/>
      <c r="Z69" s="186"/>
      <c r="AA69" s="186"/>
      <c r="AB69" s="186"/>
      <c r="AC69" s="187"/>
      <c r="AD69" s="185">
        <f t="shared" si="0"/>
        <v>0</v>
      </c>
      <c r="AE69" s="186"/>
      <c r="AF69" s="186"/>
      <c r="AG69" s="186"/>
      <c r="AH69" s="186"/>
      <c r="AI69" s="186"/>
      <c r="AJ69" s="186"/>
      <c r="AK69" s="186"/>
      <c r="AL69" s="186"/>
      <c r="AM69" s="187"/>
      <c r="AN69" s="224">
        <v>0</v>
      </c>
      <c r="AO69" s="224"/>
      <c r="AP69" s="224"/>
      <c r="AQ69" s="224"/>
      <c r="AR69" s="224"/>
      <c r="AS69" s="224"/>
      <c r="AT69" s="224"/>
      <c r="AU69" s="224"/>
      <c r="AV69" s="224"/>
      <c r="AW69" s="224"/>
      <c r="AX69" s="224">
        <v>0</v>
      </c>
      <c r="AY69" s="224"/>
      <c r="AZ69" s="224"/>
      <c r="BA69" s="224"/>
      <c r="BB69" s="224"/>
      <c r="BC69" s="224"/>
      <c r="BD69" s="224"/>
      <c r="BE69" s="224"/>
      <c r="BF69" s="224"/>
      <c r="BG69" s="224"/>
      <c r="BH69" s="179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1"/>
    </row>
    <row r="70" spans="1:72" ht="57.75" customHeight="1" x14ac:dyDescent="0.2">
      <c r="A70" s="219" t="s">
        <v>104</v>
      </c>
      <c r="B70" s="219"/>
      <c r="C70" s="219"/>
      <c r="D70" s="219"/>
      <c r="E70" s="220" t="s">
        <v>105</v>
      </c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2"/>
      <c r="T70" s="185">
        <v>0</v>
      </c>
      <c r="U70" s="186"/>
      <c r="V70" s="186"/>
      <c r="W70" s="186"/>
      <c r="X70" s="186"/>
      <c r="Y70" s="186"/>
      <c r="Z70" s="186"/>
      <c r="AA70" s="186"/>
      <c r="AB70" s="186"/>
      <c r="AC70" s="187"/>
      <c r="AD70" s="185">
        <f t="shared" si="0"/>
        <v>0</v>
      </c>
      <c r="AE70" s="186"/>
      <c r="AF70" s="186"/>
      <c r="AG70" s="186"/>
      <c r="AH70" s="186"/>
      <c r="AI70" s="186"/>
      <c r="AJ70" s="186"/>
      <c r="AK70" s="186"/>
      <c r="AL70" s="186"/>
      <c r="AM70" s="187"/>
      <c r="AN70" s="224">
        <v>0</v>
      </c>
      <c r="AO70" s="224"/>
      <c r="AP70" s="224"/>
      <c r="AQ70" s="224"/>
      <c r="AR70" s="224"/>
      <c r="AS70" s="224"/>
      <c r="AT70" s="224"/>
      <c r="AU70" s="224"/>
      <c r="AV70" s="224"/>
      <c r="AW70" s="224"/>
      <c r="AX70" s="224">
        <v>0</v>
      </c>
      <c r="AY70" s="224"/>
      <c r="AZ70" s="224"/>
      <c r="BA70" s="224"/>
      <c r="BB70" s="224"/>
      <c r="BC70" s="224"/>
      <c r="BD70" s="224"/>
      <c r="BE70" s="224"/>
      <c r="BF70" s="224"/>
      <c r="BG70" s="224"/>
      <c r="BH70" s="179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1"/>
    </row>
    <row r="71" spans="1:72" ht="55.5" customHeight="1" x14ac:dyDescent="0.2">
      <c r="A71" s="219" t="s">
        <v>106</v>
      </c>
      <c r="B71" s="219"/>
      <c r="C71" s="219"/>
      <c r="D71" s="219"/>
      <c r="E71" s="220" t="s">
        <v>107</v>
      </c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2"/>
      <c r="T71" s="185">
        <f>10874.88+AD71</f>
        <v>13593.6</v>
      </c>
      <c r="U71" s="186"/>
      <c r="V71" s="186"/>
      <c r="W71" s="186"/>
      <c r="X71" s="186"/>
      <c r="Y71" s="186"/>
      <c r="Z71" s="186"/>
      <c r="AA71" s="186"/>
      <c r="AB71" s="186"/>
      <c r="AC71" s="187"/>
      <c r="AD71" s="185">
        <f t="shared" si="0"/>
        <v>2718.7200000000012</v>
      </c>
      <c r="AE71" s="186"/>
      <c r="AF71" s="186"/>
      <c r="AG71" s="186"/>
      <c r="AH71" s="186"/>
      <c r="AI71" s="186"/>
      <c r="AJ71" s="186"/>
      <c r="AK71" s="186"/>
      <c r="AL71" s="186"/>
      <c r="AM71" s="187"/>
      <c r="AN71" s="224">
        <v>0</v>
      </c>
      <c r="AO71" s="224"/>
      <c r="AP71" s="224"/>
      <c r="AQ71" s="224"/>
      <c r="AR71" s="224"/>
      <c r="AS71" s="224"/>
      <c r="AT71" s="224"/>
      <c r="AU71" s="224"/>
      <c r="AV71" s="224"/>
      <c r="AW71" s="224"/>
      <c r="AX71" s="224">
        <f>31519.36-28800.64</f>
        <v>2718.7200000000012</v>
      </c>
      <c r="AY71" s="224"/>
      <c r="AZ71" s="224"/>
      <c r="BA71" s="224"/>
      <c r="BB71" s="224"/>
      <c r="BC71" s="224"/>
      <c r="BD71" s="224"/>
      <c r="BE71" s="224"/>
      <c r="BF71" s="224"/>
      <c r="BG71" s="224"/>
      <c r="BH71" s="179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1"/>
    </row>
    <row r="72" spans="1:72" ht="51.75" customHeight="1" x14ac:dyDescent="0.2">
      <c r="A72" s="219" t="s">
        <v>108</v>
      </c>
      <c r="B72" s="219"/>
      <c r="C72" s="219"/>
      <c r="D72" s="219"/>
      <c r="E72" s="220" t="s">
        <v>109</v>
      </c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2"/>
      <c r="T72" s="185">
        <v>0</v>
      </c>
      <c r="U72" s="186"/>
      <c r="V72" s="186"/>
      <c r="W72" s="186"/>
      <c r="X72" s="186"/>
      <c r="Y72" s="186"/>
      <c r="Z72" s="186"/>
      <c r="AA72" s="186"/>
      <c r="AB72" s="186"/>
      <c r="AC72" s="187"/>
      <c r="AD72" s="185">
        <f t="shared" si="0"/>
        <v>0</v>
      </c>
      <c r="AE72" s="186"/>
      <c r="AF72" s="186"/>
      <c r="AG72" s="186"/>
      <c r="AH72" s="186"/>
      <c r="AI72" s="186"/>
      <c r="AJ72" s="186"/>
      <c r="AK72" s="186"/>
      <c r="AL72" s="186"/>
      <c r="AM72" s="187"/>
      <c r="AN72" s="224">
        <v>0</v>
      </c>
      <c r="AO72" s="224"/>
      <c r="AP72" s="224"/>
      <c r="AQ72" s="224"/>
      <c r="AR72" s="224"/>
      <c r="AS72" s="224"/>
      <c r="AT72" s="224"/>
      <c r="AU72" s="224"/>
      <c r="AV72" s="224"/>
      <c r="AW72" s="224"/>
      <c r="AX72" s="224">
        <v>0</v>
      </c>
      <c r="AY72" s="224"/>
      <c r="AZ72" s="224"/>
      <c r="BA72" s="224"/>
      <c r="BB72" s="224"/>
      <c r="BC72" s="224"/>
      <c r="BD72" s="224"/>
      <c r="BE72" s="224"/>
      <c r="BF72" s="224"/>
      <c r="BG72" s="224"/>
      <c r="BH72" s="179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1"/>
    </row>
    <row r="73" spans="1:72" ht="36" customHeight="1" x14ac:dyDescent="0.2">
      <c r="A73" s="219" t="s">
        <v>110</v>
      </c>
      <c r="B73" s="219"/>
      <c r="C73" s="219"/>
      <c r="D73" s="219"/>
      <c r="E73" s="220" t="s">
        <v>111</v>
      </c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2"/>
      <c r="T73" s="185">
        <f>7877.7+AD73</f>
        <v>10503.6</v>
      </c>
      <c r="U73" s="186"/>
      <c r="V73" s="186"/>
      <c r="W73" s="186"/>
      <c r="X73" s="186"/>
      <c r="Y73" s="186"/>
      <c r="Z73" s="186"/>
      <c r="AA73" s="186"/>
      <c r="AB73" s="186"/>
      <c r="AC73" s="187"/>
      <c r="AD73" s="185">
        <f t="shared" si="0"/>
        <v>2625.9</v>
      </c>
      <c r="AE73" s="186"/>
      <c r="AF73" s="186"/>
      <c r="AG73" s="186"/>
      <c r="AH73" s="186"/>
      <c r="AI73" s="186"/>
      <c r="AJ73" s="186"/>
      <c r="AK73" s="186"/>
      <c r="AL73" s="186"/>
      <c r="AM73" s="187"/>
      <c r="AN73" s="224">
        <v>0</v>
      </c>
      <c r="AO73" s="224"/>
      <c r="AP73" s="224"/>
      <c r="AQ73" s="224"/>
      <c r="AR73" s="224"/>
      <c r="AS73" s="224"/>
      <c r="AT73" s="224"/>
      <c r="AU73" s="224"/>
      <c r="AV73" s="224"/>
      <c r="AW73" s="224"/>
      <c r="AX73" s="224">
        <v>2625.9</v>
      </c>
      <c r="AY73" s="224"/>
      <c r="AZ73" s="224"/>
      <c r="BA73" s="224"/>
      <c r="BB73" s="224"/>
      <c r="BC73" s="224"/>
      <c r="BD73" s="224"/>
      <c r="BE73" s="224"/>
      <c r="BF73" s="224"/>
      <c r="BG73" s="224"/>
      <c r="BH73" s="179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1"/>
    </row>
    <row r="74" spans="1:72" ht="66.75" customHeight="1" x14ac:dyDescent="0.2">
      <c r="A74" s="219" t="s">
        <v>112</v>
      </c>
      <c r="B74" s="219"/>
      <c r="C74" s="219"/>
      <c r="D74" s="219"/>
      <c r="E74" s="220" t="s">
        <v>113</v>
      </c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2"/>
      <c r="T74" s="185">
        <f>7387.2+AD74</f>
        <v>10281.799999999999</v>
      </c>
      <c r="U74" s="186"/>
      <c r="V74" s="186"/>
      <c r="W74" s="186"/>
      <c r="X74" s="186"/>
      <c r="Y74" s="186"/>
      <c r="Z74" s="186"/>
      <c r="AA74" s="186"/>
      <c r="AB74" s="186"/>
      <c r="AC74" s="187"/>
      <c r="AD74" s="185">
        <f t="shared" si="0"/>
        <v>2894.6</v>
      </c>
      <c r="AE74" s="186"/>
      <c r="AF74" s="186"/>
      <c r="AG74" s="186"/>
      <c r="AH74" s="186"/>
      <c r="AI74" s="186"/>
      <c r="AJ74" s="186"/>
      <c r="AK74" s="186"/>
      <c r="AL74" s="186"/>
      <c r="AM74" s="187"/>
      <c r="AN74" s="224">
        <v>0</v>
      </c>
      <c r="AO74" s="224"/>
      <c r="AP74" s="224"/>
      <c r="AQ74" s="224"/>
      <c r="AR74" s="224"/>
      <c r="AS74" s="224"/>
      <c r="AT74" s="224"/>
      <c r="AU74" s="224"/>
      <c r="AV74" s="224"/>
      <c r="AW74" s="224"/>
      <c r="AX74" s="224">
        <v>2894.6</v>
      </c>
      <c r="AY74" s="224"/>
      <c r="AZ74" s="224"/>
      <c r="BA74" s="224"/>
      <c r="BB74" s="224"/>
      <c r="BC74" s="224"/>
      <c r="BD74" s="224"/>
      <c r="BE74" s="224"/>
      <c r="BF74" s="224"/>
      <c r="BG74" s="224"/>
      <c r="BH74" s="179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1"/>
    </row>
    <row r="75" spans="1:72" ht="36" customHeight="1" x14ac:dyDescent="0.2">
      <c r="A75" s="219" t="s">
        <v>114</v>
      </c>
      <c r="B75" s="219"/>
      <c r="C75" s="219"/>
      <c r="D75" s="219"/>
      <c r="E75" s="220" t="s">
        <v>115</v>
      </c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2"/>
      <c r="T75" s="185">
        <f>6433.28+AD75</f>
        <v>6808.4299999999994</v>
      </c>
      <c r="U75" s="186"/>
      <c r="V75" s="186"/>
      <c r="W75" s="186"/>
      <c r="X75" s="186"/>
      <c r="Y75" s="186"/>
      <c r="Z75" s="186"/>
      <c r="AA75" s="186"/>
      <c r="AB75" s="186"/>
      <c r="AC75" s="187"/>
      <c r="AD75" s="185">
        <f t="shared" si="0"/>
        <v>375.15000000000003</v>
      </c>
      <c r="AE75" s="186"/>
      <c r="AF75" s="186"/>
      <c r="AG75" s="186"/>
      <c r="AH75" s="186"/>
      <c r="AI75" s="186"/>
      <c r="AJ75" s="186"/>
      <c r="AK75" s="186"/>
      <c r="AL75" s="186"/>
      <c r="AM75" s="187"/>
      <c r="AN75" s="224">
        <v>0</v>
      </c>
      <c r="AO75" s="224"/>
      <c r="AP75" s="224"/>
      <c r="AQ75" s="224"/>
      <c r="AR75" s="224"/>
      <c r="AS75" s="224"/>
      <c r="AT75" s="224"/>
      <c r="AU75" s="224"/>
      <c r="AV75" s="224"/>
      <c r="AW75" s="224"/>
      <c r="AX75" s="224">
        <f>769.97-394.82</f>
        <v>375.15000000000003</v>
      </c>
      <c r="AY75" s="224"/>
      <c r="AZ75" s="224"/>
      <c r="BA75" s="224"/>
      <c r="BB75" s="224"/>
      <c r="BC75" s="224"/>
      <c r="BD75" s="224"/>
      <c r="BE75" s="224"/>
      <c r="BF75" s="224"/>
      <c r="BG75" s="224"/>
      <c r="BH75" s="179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1"/>
    </row>
    <row r="76" spans="1:72" ht="36" customHeight="1" x14ac:dyDescent="0.2">
      <c r="A76" s="219" t="s">
        <v>116</v>
      </c>
      <c r="B76" s="219"/>
      <c r="C76" s="219"/>
      <c r="D76" s="219"/>
      <c r="E76" s="220" t="s">
        <v>117</v>
      </c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2"/>
      <c r="T76" s="185">
        <f>33702.1+AD76</f>
        <v>38882.71</v>
      </c>
      <c r="U76" s="186"/>
      <c r="V76" s="186"/>
      <c r="W76" s="186"/>
      <c r="X76" s="186"/>
      <c r="Y76" s="186"/>
      <c r="Z76" s="186"/>
      <c r="AA76" s="186"/>
      <c r="AB76" s="186"/>
      <c r="AC76" s="187"/>
      <c r="AD76" s="185">
        <f t="shared" si="0"/>
        <v>5180.6100000000006</v>
      </c>
      <c r="AE76" s="186"/>
      <c r="AF76" s="186"/>
      <c r="AG76" s="186"/>
      <c r="AH76" s="186"/>
      <c r="AI76" s="186"/>
      <c r="AJ76" s="186"/>
      <c r="AK76" s="186"/>
      <c r="AL76" s="186"/>
      <c r="AM76" s="187"/>
      <c r="AN76" s="223">
        <v>0</v>
      </c>
      <c r="AO76" s="223"/>
      <c r="AP76" s="223"/>
      <c r="AQ76" s="223"/>
      <c r="AR76" s="223"/>
      <c r="AS76" s="223"/>
      <c r="AT76" s="223"/>
      <c r="AU76" s="223"/>
      <c r="AV76" s="223"/>
      <c r="AW76" s="223"/>
      <c r="AX76" s="224">
        <f>5270.84-90.23</f>
        <v>5180.6100000000006</v>
      </c>
      <c r="AY76" s="224"/>
      <c r="AZ76" s="224"/>
      <c r="BA76" s="224"/>
      <c r="BB76" s="224"/>
      <c r="BC76" s="224"/>
      <c r="BD76" s="224"/>
      <c r="BE76" s="224"/>
      <c r="BF76" s="224"/>
      <c r="BG76" s="224"/>
      <c r="BH76" s="179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1"/>
    </row>
    <row r="77" spans="1:72" ht="63.75" customHeight="1" x14ac:dyDescent="0.2">
      <c r="A77" s="219" t="s">
        <v>118</v>
      </c>
      <c r="B77" s="219"/>
      <c r="C77" s="219"/>
      <c r="D77" s="219"/>
      <c r="E77" s="220" t="s">
        <v>119</v>
      </c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2"/>
      <c r="T77" s="185">
        <v>0</v>
      </c>
      <c r="U77" s="186"/>
      <c r="V77" s="186"/>
      <c r="W77" s="186"/>
      <c r="X77" s="186"/>
      <c r="Y77" s="186"/>
      <c r="Z77" s="186"/>
      <c r="AA77" s="186"/>
      <c r="AB77" s="186"/>
      <c r="AC77" s="187"/>
      <c r="AD77" s="185">
        <f t="shared" si="0"/>
        <v>0</v>
      </c>
      <c r="AE77" s="186"/>
      <c r="AF77" s="186"/>
      <c r="AG77" s="186"/>
      <c r="AH77" s="186"/>
      <c r="AI77" s="186"/>
      <c r="AJ77" s="186"/>
      <c r="AK77" s="186"/>
      <c r="AL77" s="186"/>
      <c r="AM77" s="187"/>
      <c r="AN77" s="224">
        <v>0</v>
      </c>
      <c r="AO77" s="224"/>
      <c r="AP77" s="224"/>
      <c r="AQ77" s="224"/>
      <c r="AR77" s="224"/>
      <c r="AS77" s="224"/>
      <c r="AT77" s="224"/>
      <c r="AU77" s="224"/>
      <c r="AV77" s="224"/>
      <c r="AW77" s="224"/>
      <c r="AX77" s="224">
        <v>0</v>
      </c>
      <c r="AY77" s="224"/>
      <c r="AZ77" s="224"/>
      <c r="BA77" s="224"/>
      <c r="BB77" s="224"/>
      <c r="BC77" s="224"/>
      <c r="BD77" s="224"/>
      <c r="BE77" s="224"/>
      <c r="BF77" s="224"/>
      <c r="BG77" s="224"/>
      <c r="BH77" s="179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1"/>
    </row>
    <row r="78" spans="1:72" ht="12.75" x14ac:dyDescent="0.2">
      <c r="A78" s="225">
        <v>6</v>
      </c>
      <c r="B78" s="226"/>
      <c r="C78" s="226"/>
      <c r="D78" s="227"/>
      <c r="E78" s="228" t="s">
        <v>120</v>
      </c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30" t="s">
        <v>121</v>
      </c>
      <c r="AI78" s="230"/>
      <c r="AJ78" s="230"/>
      <c r="AK78" s="230"/>
      <c r="AL78" s="230"/>
      <c r="AM78" s="231"/>
      <c r="AN78" s="232" t="s">
        <v>74</v>
      </c>
      <c r="AO78" s="233"/>
      <c r="AP78" s="233"/>
      <c r="AQ78" s="233"/>
      <c r="AR78" s="234"/>
      <c r="AS78" s="39">
        <f>ROUND(BQ22*P23*12,2)</f>
        <v>599534.5</v>
      </c>
      <c r="AT78" s="39"/>
      <c r="AU78" s="39"/>
      <c r="AV78" s="39"/>
      <c r="AW78" s="39"/>
      <c r="AX78" s="39"/>
      <c r="AY78" s="39"/>
      <c r="AZ78" s="39"/>
      <c r="BA78" s="235" t="s">
        <v>24</v>
      </c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</row>
    <row r="79" spans="1:72" ht="11.25" customHeight="1" x14ac:dyDescent="0.2">
      <c r="A79" s="236"/>
      <c r="B79" s="237"/>
      <c r="C79" s="237"/>
      <c r="D79" s="238"/>
      <c r="E79" s="239" t="s">
        <v>122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1" t="s">
        <v>123</v>
      </c>
      <c r="AH79" s="241"/>
      <c r="AI79" s="241"/>
      <c r="AJ79" s="241"/>
      <c r="AK79" s="241"/>
      <c r="AL79" s="241"/>
      <c r="AM79" s="242"/>
      <c r="AN79" s="243" t="s">
        <v>16</v>
      </c>
      <c r="AO79" s="244"/>
      <c r="AP79" s="244"/>
      <c r="AQ79" s="244"/>
      <c r="AR79" s="245"/>
      <c r="AS79" s="39"/>
      <c r="AT79" s="39"/>
      <c r="AU79" s="39"/>
      <c r="AV79" s="39"/>
      <c r="AW79" s="39"/>
      <c r="AX79" s="39"/>
      <c r="AY79" s="39"/>
      <c r="AZ79" s="39"/>
      <c r="BA79" s="246" t="s">
        <v>17</v>
      </c>
      <c r="BB79" s="246"/>
      <c r="BC79" s="246"/>
      <c r="BD79" s="246"/>
      <c r="BE79" s="246"/>
      <c r="BF79" s="39">
        <f>ROUND(AS78/4,2)</f>
        <v>149883.63</v>
      </c>
      <c r="BG79" s="39"/>
      <c r="BH79" s="39"/>
      <c r="BI79" s="39"/>
      <c r="BJ79" s="39"/>
      <c r="BK79" s="39"/>
      <c r="BL79" s="246" t="s">
        <v>18</v>
      </c>
      <c r="BM79" s="246"/>
      <c r="BN79" s="246"/>
      <c r="BO79" s="246"/>
      <c r="BP79" s="39">
        <f>ROUND(BF79/3,2)</f>
        <v>49961.21</v>
      </c>
      <c r="BQ79" s="39"/>
      <c r="BR79" s="39"/>
      <c r="BS79" s="39"/>
      <c r="BT79" s="39"/>
    </row>
    <row r="80" spans="1:72" ht="11.25" customHeight="1" x14ac:dyDescent="0.2">
      <c r="A80" s="236"/>
      <c r="B80" s="237"/>
      <c r="C80" s="237"/>
      <c r="D80" s="238"/>
      <c r="E80" s="247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9"/>
      <c r="AH80" s="249"/>
      <c r="AI80" s="249"/>
      <c r="AJ80" s="249"/>
      <c r="AK80" s="249"/>
      <c r="AL80" s="249"/>
      <c r="AM80" s="250"/>
      <c r="AN80" s="251"/>
      <c r="AO80" s="252"/>
      <c r="AP80" s="252"/>
      <c r="AQ80" s="252"/>
      <c r="AR80" s="253"/>
      <c r="AS80" s="39"/>
      <c r="AT80" s="39"/>
      <c r="AU80" s="39"/>
      <c r="AV80" s="39"/>
      <c r="AW80" s="39"/>
      <c r="AX80" s="39"/>
      <c r="AY80" s="39"/>
      <c r="AZ80" s="39"/>
      <c r="BA80" s="246"/>
      <c r="BB80" s="246"/>
      <c r="BC80" s="246"/>
      <c r="BD80" s="246"/>
      <c r="BE80" s="246"/>
      <c r="BF80" s="39"/>
      <c r="BG80" s="39"/>
      <c r="BH80" s="39"/>
      <c r="BI80" s="39"/>
      <c r="BJ80" s="39"/>
      <c r="BK80" s="39"/>
      <c r="BL80" s="246"/>
      <c r="BM80" s="246"/>
      <c r="BN80" s="246"/>
      <c r="BO80" s="246"/>
      <c r="BP80" s="39"/>
      <c r="BQ80" s="39"/>
      <c r="BR80" s="39"/>
      <c r="BS80" s="39"/>
      <c r="BT80" s="39"/>
    </row>
    <row r="81" spans="1:75" ht="12.75" x14ac:dyDescent="0.2">
      <c r="A81" s="254"/>
      <c r="B81" s="255"/>
      <c r="C81" s="255"/>
      <c r="D81" s="256"/>
      <c r="E81" s="257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9" t="s">
        <v>124</v>
      </c>
      <c r="AC81" s="260" t="s">
        <v>125</v>
      </c>
      <c r="AD81" s="258"/>
      <c r="AE81" s="258"/>
      <c r="AF81" s="258"/>
      <c r="AG81" s="261"/>
      <c r="AH81" s="261"/>
      <c r="AI81" s="261"/>
      <c r="AJ81" s="261"/>
      <c r="AK81" s="261"/>
      <c r="AL81" s="261"/>
      <c r="AM81" s="262"/>
      <c r="AN81" s="263" t="s">
        <v>126</v>
      </c>
      <c r="AO81" s="264"/>
      <c r="AP81" s="264"/>
      <c r="AQ81" s="264"/>
      <c r="AR81" s="265"/>
      <c r="AS81" s="39">
        <f>ROUND(AC23*BQ22*12,2)</f>
        <v>599534.5</v>
      </c>
      <c r="AT81" s="39"/>
      <c r="AU81" s="39"/>
      <c r="AV81" s="39"/>
      <c r="AW81" s="39"/>
      <c r="AX81" s="39"/>
      <c r="AY81" s="39"/>
      <c r="AZ81" s="39"/>
      <c r="BA81" s="246" t="s">
        <v>17</v>
      </c>
      <c r="BB81" s="246"/>
      <c r="BC81" s="246"/>
      <c r="BD81" s="246"/>
      <c r="BE81" s="246"/>
      <c r="BF81" s="39">
        <f>ROUND(AS81/4,2)</f>
        <v>149883.63</v>
      </c>
      <c r="BG81" s="39"/>
      <c r="BH81" s="39"/>
      <c r="BI81" s="39"/>
      <c r="BJ81" s="39"/>
      <c r="BK81" s="39"/>
      <c r="BL81" s="246" t="s">
        <v>18</v>
      </c>
      <c r="BM81" s="246"/>
      <c r="BN81" s="246"/>
      <c r="BO81" s="246"/>
      <c r="BP81" s="39">
        <f>ROUND(BF81/3,2)</f>
        <v>49961.21</v>
      </c>
      <c r="BQ81" s="39"/>
      <c r="BR81" s="39"/>
      <c r="BS81" s="39"/>
      <c r="BT81" s="39"/>
    </row>
    <row r="83" spans="1:75" ht="12" x14ac:dyDescent="0.2">
      <c r="E83" s="266" t="s">
        <v>127</v>
      </c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</row>
    <row r="84" spans="1:75" ht="12" x14ac:dyDescent="0.2">
      <c r="E84" s="266" t="s">
        <v>128</v>
      </c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</row>
    <row r="85" spans="1:75" ht="12" x14ac:dyDescent="0.2">
      <c r="E85" s="266" t="s">
        <v>129</v>
      </c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</row>
    <row r="86" spans="1:75" ht="12" x14ac:dyDescent="0.2">
      <c r="E86" s="266" t="s">
        <v>130</v>
      </c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</row>
    <row r="88" spans="1:75" s="267" customFormat="1" ht="12.75" x14ac:dyDescent="0.2"/>
    <row r="89" spans="1:75" s="268" customFormat="1" ht="19.5" customHeight="1" x14ac:dyDescent="0.25">
      <c r="I89" s="269" t="s">
        <v>131</v>
      </c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68" t="s">
        <v>132</v>
      </c>
      <c r="AY89" s="271" t="s">
        <v>133</v>
      </c>
      <c r="AZ89" s="271"/>
      <c r="BA89" s="271"/>
      <c r="BB89" s="271"/>
      <c r="BC89" s="271"/>
      <c r="BD89" s="271"/>
      <c r="BE89" s="271"/>
      <c r="BF89" s="271"/>
      <c r="BG89" s="271"/>
      <c r="BH89" s="271"/>
      <c r="BI89" s="268" t="s">
        <v>132</v>
      </c>
    </row>
    <row r="90" spans="1:75" s="268" customFormat="1" ht="15" x14ac:dyDescent="0.25"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75" s="268" customFormat="1" ht="15" x14ac:dyDescent="0.25"/>
    <row r="92" spans="1:75" s="267" customFormat="1" ht="15" x14ac:dyDescent="0.25">
      <c r="E92" s="268"/>
      <c r="F92" s="268"/>
      <c r="G92" s="268"/>
      <c r="H92" s="268"/>
      <c r="I92" s="274" t="s">
        <v>134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1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68" t="s">
        <v>132</v>
      </c>
      <c r="AY92" s="271" t="s">
        <v>135</v>
      </c>
      <c r="AZ92" s="271"/>
      <c r="BA92" s="271"/>
      <c r="BB92" s="271"/>
      <c r="BC92" s="271"/>
      <c r="BD92" s="271"/>
      <c r="BE92" s="271"/>
      <c r="BF92" s="271"/>
      <c r="BG92" s="271"/>
      <c r="BH92" s="271"/>
      <c r="BI92" s="268" t="s">
        <v>132</v>
      </c>
      <c r="BJ92" s="268"/>
      <c r="BK92" s="268"/>
      <c r="BL92" s="268"/>
      <c r="BM92" s="268"/>
      <c r="BN92" s="268"/>
      <c r="BO92" s="268"/>
      <c r="BP92" s="268"/>
      <c r="BQ92" s="268"/>
      <c r="BR92" s="268"/>
      <c r="BS92" s="268"/>
      <c r="BT92" s="268"/>
      <c r="BU92" s="268"/>
      <c r="BV92" s="268"/>
      <c r="BW92" s="268"/>
    </row>
    <row r="93" spans="1:75" s="267" customFormat="1" ht="12.75" x14ac:dyDescent="0.2"/>
    <row r="94" spans="1:75" s="267" customFormat="1" ht="12.75" x14ac:dyDescent="0.2"/>
    <row r="95" spans="1:75" s="267" customFormat="1" ht="12.75" x14ac:dyDescent="0.2"/>
    <row r="96" spans="1:75" ht="12.75" x14ac:dyDescent="0.2"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 t="s">
        <v>136</v>
      </c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 t="s">
        <v>137</v>
      </c>
      <c r="BC96" s="267"/>
      <c r="BD96" s="267"/>
      <c r="BE96" s="267"/>
      <c r="BF96" s="267"/>
      <c r="BG96" s="267"/>
      <c r="BH96" s="275" t="s">
        <v>138</v>
      </c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W96" s="267"/>
    </row>
    <row r="97" spans="5:75" ht="12.75" x14ac:dyDescent="0.2"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 t="s">
        <v>139</v>
      </c>
      <c r="BC97" s="267"/>
      <c r="BD97" s="267"/>
      <c r="BE97" s="267"/>
      <c r="BF97" s="275" t="s">
        <v>140</v>
      </c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67"/>
    </row>
  </sheetData>
  <mergeCells count="279">
    <mergeCell ref="BH96:BV96"/>
    <mergeCell ref="BF97:BV97"/>
    <mergeCell ref="I89:AA89"/>
    <mergeCell ref="AB89:AW89"/>
    <mergeCell ref="AY89:BH89"/>
    <mergeCell ref="I92:Z92"/>
    <mergeCell ref="AB92:AW92"/>
    <mergeCell ref="AY92:BH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BL18:BP19"/>
    <mergeCell ref="BQ18:BT19"/>
    <mergeCell ref="BL20:BP21"/>
    <mergeCell ref="BQ20:BT21"/>
    <mergeCell ref="BL22:BP23"/>
    <mergeCell ref="BQ22:BT23"/>
    <mergeCell ref="BG14:BK14"/>
    <mergeCell ref="BL15:BT15"/>
    <mergeCell ref="A16:O22"/>
    <mergeCell ref="P16:AB22"/>
    <mergeCell ref="AC16:BI17"/>
    <mergeCell ref="BL16:BP17"/>
    <mergeCell ref="BQ16:BT17"/>
    <mergeCell ref="AC18:AJ22"/>
    <mergeCell ref="AK18:AQ22"/>
    <mergeCell ref="AR18:BI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7" bottom="0.17" header="0.18" footer="0.17"/>
  <pageSetup paperSize="9" scale="95" orientation="landscape" r:id="rId1"/>
  <headerFooter alignWithMargins="0"/>
  <rowBreaks count="2" manualBreakCount="2">
    <brk id="49" max="16383" man="1"/>
    <brk id="39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 13-2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2013-03-26T10:56:52Z</dcterms:created>
  <dcterms:modified xsi:type="dcterms:W3CDTF">2013-03-26T10:57:01Z</dcterms:modified>
</cp:coreProperties>
</file>